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45" windowWidth="19320" windowHeight="12120" tabRatio="1000" firstSheet="21" activeTab="24"/>
  </bookViews>
  <sheets>
    <sheet name="封面" sheetId="78" r:id="rId1"/>
    <sheet name="目录" sheetId="18" r:id="rId2"/>
    <sheet name="2016年度一般公共预算收入决算表" sheetId="55" r:id="rId3"/>
    <sheet name="2016年度一般公共预算支出决算表" sheetId="56" r:id="rId4"/>
    <sheet name="2016年度一般公共预算本级收入决算表" sheetId="57" r:id="rId5"/>
    <sheet name="2016年度一般公共预算本级支出决算表" sheetId="58" r:id="rId6"/>
    <sheet name="2016年度一般公共预算支出决算经济分类情况表" sheetId="59" r:id="rId7"/>
    <sheet name="2016年度一般公共预算基本支出决算经济分类情况表" sheetId="60" r:id="rId8"/>
    <sheet name="2016年度县本级对乡镇税收返还和转移支付决算表" sheetId="61" r:id="rId9"/>
    <sheet name="2016年度县本级“三公”经费公共财政拨款支出情况表" sheetId="76" r:id="rId10"/>
    <sheet name="2016年度政府性基金收入决算表" sheetId="63" r:id="rId11"/>
    <sheet name="2016年度政府性基金支出决算表" sheetId="64" r:id="rId12"/>
    <sheet name="2016年度政府性基金本级收入决算表" sheetId="65" r:id="rId13"/>
    <sheet name="2016年度政府性基金本级支出决算表" sheetId="81" r:id="rId14"/>
    <sheet name="2016年度县本级政府性基金对乡镇转移支付决算表" sheetId="67" r:id="rId15"/>
    <sheet name="2016年度国有资本经营收入决算表" sheetId="68" r:id="rId16"/>
    <sheet name="2016年度国有资本经营支出决算表" sheetId="69" r:id="rId17"/>
    <sheet name="2016年度本级国有资本经营收入决算表" sheetId="70" r:id="rId18"/>
    <sheet name="2016年度本级国有资本经营支出决算表" sheetId="71" r:id="rId19"/>
    <sheet name="2016年度社会保险基金决算收入表" sheetId="72" r:id="rId20"/>
    <sheet name="2016年度社会保险基金决算支出表" sheetId="73" r:id="rId21"/>
    <sheet name="2016年度本级社会保险基金决算收入表" sheetId="74" r:id="rId22"/>
    <sheet name="2016年度本级社会保险基金决算支出表" sheetId="75" r:id="rId23"/>
    <sheet name="2016年宁化县政府一般债务余额和限额情况表" sheetId="77" r:id="rId24"/>
    <sheet name="2016年宁化县本级政府一般债务余额和限额情况表  " sheetId="84" r:id="rId25"/>
    <sheet name="2016年宁化县政府专项债务余额和限额情况表  " sheetId="83" r:id="rId26"/>
    <sheet name="2016年宁化县本级政府专项债务余额和限额情况表" sheetId="82" r:id="rId27"/>
  </sheets>
  <externalReferences>
    <externalReference r:id="rId28"/>
    <externalReference r:id="rId29"/>
  </externalReferences>
  <definedNames>
    <definedName name="_xlnm._FilterDatabase" localSheetId="5" hidden="1">'2016年度一般公共预算本级支出决算表'!$A$3:$G$1382</definedName>
    <definedName name="_Order1" hidden="1">255</definedName>
    <definedName name="_Order2" hidden="1">255</definedName>
    <definedName name="_xlnm.Database" localSheetId="1">#REF!</definedName>
    <definedName name="_xlnm.Database">#REF!</definedName>
    <definedName name="database2">#REF!</definedName>
    <definedName name="database3">#REF!</definedName>
    <definedName name="gxxe2003">[1]P1012001!$A$6:$E$117</definedName>
    <definedName name="hhhh">#REF!</definedName>
    <definedName name="kkkk">#REF!</definedName>
    <definedName name="_xlnm.Print_Titles" localSheetId="17">'2016年度本级国有资本经营收入决算表'!$1:$3</definedName>
    <definedName name="_xlnm.Print_Titles" localSheetId="18">'2016年度本级国有资本经营支出决算表'!$1:$3</definedName>
    <definedName name="_xlnm.Print_Titles" localSheetId="21">'2016年度本级社会保险基金决算收入表'!$1:$3</definedName>
    <definedName name="_xlnm.Print_Titles" localSheetId="22">'2016年度本级社会保险基金决算支出表'!$1:$3</definedName>
    <definedName name="_xlnm.Print_Titles" localSheetId="15">'2016年度国有资本经营收入决算表'!$1:$3</definedName>
    <definedName name="_xlnm.Print_Titles" localSheetId="16">'2016年度国有资本经营支出决算表'!$1:$3</definedName>
    <definedName name="_xlnm.Print_Titles" localSheetId="19">'2016年度社会保险基金决算收入表'!$1:$3</definedName>
    <definedName name="_xlnm.Print_Titles" localSheetId="20">'2016年度社会保险基金决算支出表'!$1:$3</definedName>
    <definedName name="_xlnm.Print_Titles" localSheetId="8">'2016年度县本级对乡镇税收返还和转移支付决算表'!$1:$3</definedName>
    <definedName name="_xlnm.Print_Titles" localSheetId="14">'2016年度县本级政府性基金对乡镇转移支付决算表'!$2:$3</definedName>
    <definedName name="_xlnm.Print_Titles" localSheetId="4">'2016年度一般公共预算本级收入决算表'!$1:$3</definedName>
    <definedName name="_xlnm.Print_Titles" localSheetId="5">'2016年度一般公共预算本级支出决算表'!$1:$3</definedName>
    <definedName name="_xlnm.Print_Titles" localSheetId="7">'2016年度一般公共预算基本支出决算经济分类情况表'!$1:$2</definedName>
    <definedName name="_xlnm.Print_Titles" localSheetId="2">'2016年度一般公共预算收入决算表'!$1:$2</definedName>
    <definedName name="_xlnm.Print_Titles" localSheetId="3">'2016年度一般公共预算支出决算表'!$1:$3</definedName>
    <definedName name="_xlnm.Print_Titles" localSheetId="6">'2016年度一般公共预算支出决算经济分类情况表'!$1:$3</definedName>
    <definedName name="_xlnm.Print_Titles" localSheetId="12">'2016年度政府性基金本级收入决算表'!$1:$3</definedName>
    <definedName name="_xlnm.Print_Titles" localSheetId="13">'2016年度政府性基金本级支出决算表'!$1:$4</definedName>
    <definedName name="_xlnm.Print_Titles" localSheetId="10">'2016年度政府性基金收入决算表'!$1:$3</definedName>
    <definedName name="_xlnm.Print_Titles" localSheetId="11">'2016年度政府性基金支出决算表'!$1:$3</definedName>
    <definedName name="_xlnm.Print_Titles">#N/A</definedName>
    <definedName name="UU">#REF!</definedName>
    <definedName name="YY">#REF!</definedName>
    <definedName name="Z_54431C6A_6CB5_493F_BA5A_1F9237B1985C_.wvu.PrintArea" localSheetId="1" hidden="1">目录!#REF!</definedName>
    <definedName name="地区名称">#REF!</definedName>
    <definedName name="福州">#REF!</definedName>
    <definedName name="汇率">#REF!</definedName>
    <definedName name="全额差额比例">'[2]C01-1'!#REF!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体制上解">#REF!</definedName>
  </definedNames>
  <calcPr calcId="124519" fullPrecision="0"/>
</workbook>
</file>

<file path=xl/calcChain.xml><?xml version="1.0" encoding="utf-8"?>
<calcChain xmlns="http://schemas.openxmlformats.org/spreadsheetml/2006/main">
  <c r="F15" i="73"/>
  <c r="C15"/>
  <c r="E15" i="72"/>
  <c r="D15"/>
  <c r="F15"/>
  <c r="C15"/>
  <c r="D38" i="70"/>
  <c r="C54"/>
  <c r="B54"/>
  <c r="D28" i="57"/>
  <c r="D29"/>
  <c r="D30"/>
  <c r="D31"/>
  <c r="D35"/>
  <c r="D37"/>
  <c r="B30"/>
  <c r="B29"/>
  <c r="B28" s="1"/>
  <c r="B37" s="1"/>
  <c r="D41" i="56"/>
  <c r="D29"/>
  <c r="B30" i="55"/>
  <c r="B41" i="56"/>
  <c r="D29" i="55"/>
  <c r="D30"/>
  <c r="D31"/>
  <c r="D35"/>
  <c r="E9" i="73"/>
  <c r="E9" i="72"/>
  <c r="G7" i="58"/>
  <c r="G8"/>
  <c r="G10"/>
  <c r="G11"/>
  <c r="G12"/>
  <c r="G13"/>
  <c r="G14"/>
  <c r="G15"/>
  <c r="G16"/>
  <c r="G19"/>
  <c r="G20"/>
  <c r="G21"/>
  <c r="G23"/>
  <c r="G24"/>
  <c r="G29"/>
  <c r="G30"/>
  <c r="G31"/>
  <c r="G32"/>
  <c r="G33"/>
  <c r="G35"/>
  <c r="G40"/>
  <c r="G41"/>
  <c r="G43"/>
  <c r="G44"/>
  <c r="G45"/>
  <c r="G47"/>
  <c r="G48"/>
  <c r="G52"/>
  <c r="G53"/>
  <c r="G54"/>
  <c r="G56"/>
  <c r="G57"/>
  <c r="G59"/>
  <c r="G64"/>
  <c r="G65"/>
  <c r="G67"/>
  <c r="G68"/>
  <c r="G69"/>
  <c r="G70"/>
  <c r="G73"/>
  <c r="G74"/>
  <c r="G75"/>
  <c r="G76"/>
  <c r="G77"/>
  <c r="G78"/>
  <c r="G79"/>
  <c r="G80"/>
  <c r="G81"/>
  <c r="G82"/>
  <c r="G86"/>
  <c r="G87"/>
  <c r="G89"/>
  <c r="G90"/>
  <c r="G91"/>
  <c r="G93"/>
  <c r="G94"/>
  <c r="G95"/>
  <c r="G96"/>
  <c r="G97"/>
  <c r="G98"/>
  <c r="G99"/>
  <c r="G100"/>
  <c r="G101"/>
  <c r="G102"/>
  <c r="G105"/>
  <c r="G106"/>
  <c r="G107"/>
  <c r="G108"/>
  <c r="G110"/>
  <c r="G111"/>
  <c r="G112"/>
  <c r="G113"/>
  <c r="G114"/>
  <c r="G115"/>
  <c r="G116"/>
  <c r="G120"/>
  <c r="G121"/>
  <c r="G122"/>
  <c r="G123"/>
  <c r="G124"/>
  <c r="G125"/>
  <c r="G129"/>
  <c r="G130"/>
  <c r="G131"/>
  <c r="G132"/>
  <c r="G133"/>
  <c r="G134"/>
  <c r="G136"/>
  <c r="G137"/>
  <c r="G139"/>
  <c r="G140"/>
  <c r="G141"/>
  <c r="G142"/>
  <c r="G143"/>
  <c r="G144"/>
  <c r="G145"/>
  <c r="G146"/>
  <c r="G147"/>
  <c r="G148"/>
  <c r="G152"/>
  <c r="G153"/>
  <c r="G156"/>
  <c r="G157"/>
  <c r="G158"/>
  <c r="G162"/>
  <c r="G163"/>
  <c r="G164"/>
  <c r="G165"/>
  <c r="G166"/>
  <c r="G167"/>
  <c r="G168"/>
  <c r="G169"/>
  <c r="G170"/>
  <c r="G171"/>
  <c r="G175"/>
  <c r="G176"/>
  <c r="G177"/>
  <c r="G178"/>
  <c r="G179"/>
  <c r="G180"/>
  <c r="G181"/>
  <c r="G182"/>
  <c r="G183"/>
  <c r="G184"/>
  <c r="G185"/>
  <c r="G186"/>
  <c r="G189"/>
  <c r="G190"/>
  <c r="G191"/>
  <c r="G194"/>
  <c r="G195"/>
  <c r="G198"/>
  <c r="G199"/>
  <c r="G204"/>
  <c r="G205"/>
  <c r="G206"/>
  <c r="G207"/>
  <c r="G208"/>
  <c r="G212"/>
  <c r="G213"/>
  <c r="G214"/>
  <c r="G215"/>
  <c r="G219"/>
  <c r="G220"/>
  <c r="G221"/>
  <c r="G222"/>
  <c r="G226"/>
  <c r="G227"/>
  <c r="G228"/>
  <c r="G232"/>
  <c r="G233"/>
  <c r="G234"/>
  <c r="G238"/>
  <c r="G239"/>
  <c r="G240"/>
  <c r="G242"/>
  <c r="G243"/>
  <c r="G244"/>
  <c r="G245"/>
  <c r="G246"/>
  <c r="G247"/>
  <c r="G250"/>
  <c r="G251"/>
  <c r="G252"/>
  <c r="G255"/>
  <c r="G257"/>
  <c r="G258"/>
  <c r="G259"/>
  <c r="G260"/>
  <c r="G261"/>
  <c r="G262"/>
  <c r="G263"/>
  <c r="G264"/>
  <c r="G265"/>
  <c r="G266"/>
  <c r="G267"/>
  <c r="G268"/>
  <c r="G269"/>
  <c r="G270"/>
  <c r="G271"/>
  <c r="G272"/>
  <c r="G273"/>
  <c r="G274"/>
  <c r="G275"/>
  <c r="G276"/>
  <c r="G277"/>
  <c r="G278"/>
  <c r="G279"/>
  <c r="G280"/>
  <c r="G281"/>
  <c r="G282"/>
  <c r="G283"/>
  <c r="G284"/>
  <c r="G285"/>
  <c r="G286"/>
  <c r="G287"/>
  <c r="G288"/>
  <c r="G289"/>
  <c r="G290"/>
  <c r="G291"/>
  <c r="G292"/>
  <c r="G293"/>
  <c r="G296"/>
  <c r="G298"/>
  <c r="G300"/>
  <c r="G302"/>
  <c r="G303"/>
  <c r="G305"/>
  <c r="G306"/>
  <c r="G307"/>
  <c r="G309"/>
  <c r="G315"/>
  <c r="G317"/>
  <c r="G318"/>
  <c r="G319"/>
  <c r="G320"/>
  <c r="G321"/>
  <c r="G322"/>
  <c r="G325"/>
  <c r="G326"/>
  <c r="G327"/>
  <c r="G328"/>
  <c r="G329"/>
  <c r="G330"/>
  <c r="G331"/>
  <c r="G332"/>
  <c r="G333"/>
  <c r="G336"/>
  <c r="G337"/>
  <c r="G338"/>
  <c r="G339"/>
  <c r="G341"/>
  <c r="G342"/>
  <c r="G343"/>
  <c r="G345"/>
  <c r="G346"/>
  <c r="G347"/>
  <c r="G348"/>
  <c r="G349"/>
  <c r="G350"/>
  <c r="G351"/>
  <c r="G354"/>
  <c r="G355"/>
  <c r="G356"/>
  <c r="G357"/>
  <c r="G358"/>
  <c r="G359"/>
  <c r="G360"/>
  <c r="G361"/>
  <c r="G362"/>
  <c r="G366"/>
  <c r="G367"/>
  <c r="G368"/>
  <c r="G369"/>
  <c r="G370"/>
  <c r="G371"/>
  <c r="G376"/>
  <c r="G379"/>
  <c r="G381"/>
  <c r="G382"/>
  <c r="G384"/>
  <c r="G385"/>
  <c r="G387"/>
  <c r="G388"/>
  <c r="G389"/>
  <c r="G390"/>
  <c r="G391"/>
  <c r="G392"/>
  <c r="G393"/>
  <c r="G394"/>
  <c r="G395"/>
  <c r="G396"/>
  <c r="G397"/>
  <c r="G398"/>
  <c r="G399"/>
  <c r="G400"/>
  <c r="G401"/>
  <c r="G402"/>
  <c r="G403"/>
  <c r="G404"/>
  <c r="G405"/>
  <c r="G406"/>
  <c r="G407"/>
  <c r="G408"/>
  <c r="G409"/>
  <c r="G410"/>
  <c r="G411"/>
  <c r="G412"/>
  <c r="G413"/>
  <c r="G414"/>
  <c r="G415"/>
  <c r="G416"/>
  <c r="G417"/>
  <c r="G418"/>
  <c r="G419"/>
  <c r="G420"/>
  <c r="G421"/>
  <c r="G422"/>
  <c r="G423"/>
  <c r="G424"/>
  <c r="G425"/>
  <c r="G426"/>
  <c r="G427"/>
  <c r="G428"/>
  <c r="G429"/>
  <c r="G432"/>
  <c r="G436"/>
  <c r="G437"/>
  <c r="G438"/>
  <c r="G444"/>
  <c r="G445"/>
  <c r="G446"/>
  <c r="G449"/>
  <c r="G451"/>
  <c r="G452"/>
  <c r="G453"/>
  <c r="G454"/>
  <c r="G456"/>
  <c r="G457"/>
  <c r="G458"/>
  <c r="G459"/>
  <c r="G460"/>
  <c r="G463"/>
  <c r="G464"/>
  <c r="G465"/>
  <c r="G466"/>
  <c r="G467"/>
  <c r="G468"/>
  <c r="G471"/>
  <c r="G472"/>
  <c r="G476"/>
  <c r="G477"/>
  <c r="G478"/>
  <c r="G481"/>
  <c r="G482"/>
  <c r="G483"/>
  <c r="G491"/>
  <c r="G492"/>
  <c r="G493"/>
  <c r="G494"/>
  <c r="G495"/>
  <c r="G496"/>
  <c r="G497"/>
  <c r="G498"/>
  <c r="G499"/>
  <c r="G500"/>
  <c r="G501"/>
  <c r="G502"/>
  <c r="G503"/>
  <c r="G504"/>
  <c r="G505"/>
  <c r="G506"/>
  <c r="G507"/>
  <c r="G508"/>
  <c r="G510"/>
  <c r="G514"/>
  <c r="G515"/>
  <c r="G516"/>
  <c r="G517"/>
  <c r="G518"/>
  <c r="G519"/>
  <c r="G520"/>
  <c r="G521"/>
  <c r="G522"/>
  <c r="G523"/>
  <c r="G524"/>
  <c r="G528"/>
  <c r="G529"/>
  <c r="G530"/>
  <c r="G532"/>
  <c r="G533"/>
  <c r="G534"/>
  <c r="G535"/>
  <c r="G536"/>
  <c r="G537"/>
  <c r="G538"/>
  <c r="G540"/>
  <c r="G541"/>
  <c r="G542"/>
  <c r="G547"/>
  <c r="G548"/>
  <c r="G551"/>
  <c r="G552"/>
  <c r="G555"/>
  <c r="G556"/>
  <c r="G560"/>
  <c r="G561"/>
  <c r="G562"/>
  <c r="G563"/>
  <c r="G565"/>
  <c r="G566"/>
  <c r="G568"/>
  <c r="G569"/>
  <c r="G570"/>
  <c r="G571"/>
  <c r="G572"/>
  <c r="G576"/>
  <c r="G577"/>
  <c r="G580"/>
  <c r="G581"/>
  <c r="G582"/>
  <c r="G583"/>
  <c r="G586"/>
  <c r="G587"/>
  <c r="G591"/>
  <c r="G596"/>
  <c r="G597"/>
  <c r="G598"/>
  <c r="G600"/>
  <c r="G602"/>
  <c r="G604"/>
  <c r="G605"/>
  <c r="G606"/>
  <c r="G607"/>
  <c r="G610"/>
  <c r="G611"/>
  <c r="G612"/>
  <c r="G614"/>
  <c r="G616"/>
  <c r="G617"/>
  <c r="G618"/>
  <c r="G620"/>
  <c r="G621"/>
  <c r="G622"/>
  <c r="G623"/>
  <c r="G624"/>
  <c r="G626"/>
  <c r="G630"/>
  <c r="G631"/>
  <c r="G632"/>
  <c r="G633"/>
  <c r="G634"/>
  <c r="G635"/>
  <c r="G637"/>
  <c r="G639"/>
  <c r="G641"/>
  <c r="G642"/>
  <c r="G643"/>
  <c r="G644"/>
  <c r="G645"/>
  <c r="G646"/>
  <c r="G647"/>
  <c r="G648"/>
  <c r="G649"/>
  <c r="G652"/>
  <c r="G653"/>
  <c r="G657"/>
  <c r="G663"/>
  <c r="G664"/>
  <c r="G667"/>
  <c r="G668"/>
  <c r="G669"/>
  <c r="G670"/>
  <c r="G671"/>
  <c r="G674"/>
  <c r="G675"/>
  <c r="G678"/>
  <c r="G685"/>
  <c r="G686"/>
  <c r="G687"/>
  <c r="G688"/>
  <c r="G689"/>
  <c r="G697"/>
  <c r="G699"/>
  <c r="G700"/>
  <c r="G701"/>
  <c r="G703"/>
  <c r="G710"/>
  <c r="G711"/>
  <c r="G716"/>
  <c r="G717"/>
  <c r="G718"/>
  <c r="G719"/>
  <c r="G720"/>
  <c r="G721"/>
  <c r="G722"/>
  <c r="G723"/>
  <c r="G724"/>
  <c r="G727"/>
  <c r="G734"/>
  <c r="G735"/>
  <c r="G736"/>
  <c r="G737"/>
  <c r="G740"/>
  <c r="G744"/>
  <c r="G748"/>
  <c r="G750"/>
  <c r="G754"/>
  <c r="G761"/>
  <c r="G762"/>
  <c r="G763"/>
  <c r="G764"/>
  <c r="G765"/>
  <c r="G766"/>
  <c r="G767"/>
  <c r="G774"/>
  <c r="G775"/>
  <c r="G776"/>
  <c r="G777"/>
  <c r="G778"/>
  <c r="G779"/>
  <c r="G780"/>
  <c r="G782"/>
  <c r="G783"/>
  <c r="G786"/>
  <c r="G788"/>
  <c r="G789"/>
  <c r="G790"/>
  <c r="G791"/>
  <c r="G794"/>
  <c r="G795"/>
  <c r="G796"/>
  <c r="G797"/>
  <c r="G798"/>
  <c r="G799"/>
  <c r="G800"/>
  <c r="G801"/>
  <c r="G802"/>
  <c r="G803"/>
  <c r="G804"/>
  <c r="G805"/>
  <c r="G806"/>
  <c r="G807"/>
  <c r="G808"/>
  <c r="G809"/>
  <c r="G810"/>
  <c r="G811"/>
  <c r="G812"/>
  <c r="G813"/>
  <c r="G814"/>
  <c r="G815"/>
  <c r="G816"/>
  <c r="G817"/>
  <c r="G818"/>
  <c r="G819"/>
  <c r="G822"/>
  <c r="G823"/>
  <c r="G824"/>
  <c r="G825"/>
  <c r="G826"/>
  <c r="G827"/>
  <c r="G832"/>
  <c r="G833"/>
  <c r="G834"/>
  <c r="G835"/>
  <c r="G836"/>
  <c r="G837"/>
  <c r="G838"/>
  <c r="G839"/>
  <c r="G840"/>
  <c r="G841"/>
  <c r="G842"/>
  <c r="G843"/>
  <c r="G844"/>
  <c r="G845"/>
  <c r="G846"/>
  <c r="G852"/>
  <c r="G853"/>
  <c r="G856"/>
  <c r="G857"/>
  <c r="G858"/>
  <c r="G859"/>
  <c r="G860"/>
  <c r="G865"/>
  <c r="G869"/>
  <c r="G870"/>
  <c r="G871"/>
  <c r="G872"/>
  <c r="G876"/>
  <c r="G877"/>
  <c r="G879"/>
  <c r="G883"/>
  <c r="G884"/>
  <c r="G885"/>
  <c r="G886"/>
  <c r="G888"/>
  <c r="G889"/>
  <c r="G892"/>
  <c r="G894"/>
  <c r="G895"/>
  <c r="G897"/>
  <c r="G902"/>
  <c r="G903"/>
  <c r="G904"/>
  <c r="G908"/>
  <c r="G910"/>
  <c r="G911"/>
  <c r="G912"/>
  <c r="G914"/>
  <c r="G915"/>
  <c r="G916"/>
  <c r="G917"/>
  <c r="G918"/>
  <c r="G919"/>
  <c r="G920"/>
  <c r="G921"/>
  <c r="G922"/>
  <c r="G923"/>
  <c r="G924"/>
  <c r="G925"/>
  <c r="G926"/>
  <c r="G930"/>
  <c r="G931"/>
  <c r="G932"/>
  <c r="G935"/>
  <c r="G936"/>
  <c r="G937"/>
  <c r="G939"/>
  <c r="G940"/>
  <c r="G941"/>
  <c r="G943"/>
  <c r="G945"/>
  <c r="G946"/>
  <c r="G947"/>
  <c r="G949"/>
  <c r="G951"/>
  <c r="G952"/>
  <c r="G953"/>
  <c r="G956"/>
  <c r="G957"/>
  <c r="G958"/>
  <c r="G959"/>
  <c r="G960"/>
  <c r="G961"/>
  <c r="G962"/>
  <c r="G963"/>
  <c r="G964"/>
  <c r="G965"/>
  <c r="G966"/>
  <c r="G968"/>
  <c r="G969"/>
  <c r="G970"/>
  <c r="G975"/>
  <c r="G976"/>
  <c r="G979"/>
  <c r="G980"/>
  <c r="G981"/>
  <c r="G982"/>
  <c r="G983"/>
  <c r="G986"/>
  <c r="G987"/>
  <c r="G988"/>
  <c r="G989"/>
  <c r="G990"/>
  <c r="G992"/>
  <c r="G994"/>
  <c r="G995"/>
  <c r="G996"/>
  <c r="G997"/>
  <c r="G998"/>
  <c r="G999"/>
  <c r="G1000"/>
  <c r="G1001"/>
  <c r="G1002"/>
  <c r="G1003"/>
  <c r="G1008"/>
  <c r="G1009"/>
  <c r="G1012"/>
  <c r="G1013"/>
  <c r="G1014"/>
  <c r="G1015"/>
  <c r="G1016"/>
  <c r="G1017"/>
  <c r="G1018"/>
  <c r="G1019"/>
  <c r="G1020"/>
  <c r="G1021"/>
  <c r="G1022"/>
  <c r="G1023"/>
  <c r="G1024"/>
  <c r="G1025"/>
  <c r="G1026"/>
  <c r="G1027"/>
  <c r="G1028"/>
  <c r="G1029"/>
  <c r="G1030"/>
  <c r="G1031"/>
  <c r="G1032"/>
  <c r="G1033"/>
  <c r="G1034"/>
  <c r="G1037"/>
  <c r="G1038"/>
  <c r="G1039"/>
  <c r="G1040"/>
  <c r="G1041"/>
  <c r="G1042"/>
  <c r="G1043"/>
  <c r="G1044"/>
  <c r="G1046"/>
  <c r="G1047"/>
  <c r="G1048"/>
  <c r="G1049"/>
  <c r="G1050"/>
  <c r="G1051"/>
  <c r="G1052"/>
  <c r="G1053"/>
  <c r="G1054"/>
  <c r="G1055"/>
  <c r="G1060"/>
  <c r="G1061"/>
  <c r="G1062"/>
  <c r="G1063"/>
  <c r="G1064"/>
  <c r="G1065"/>
  <c r="G1066"/>
  <c r="G1067"/>
  <c r="G1068"/>
  <c r="G1069"/>
  <c r="G1070"/>
  <c r="G1071"/>
  <c r="G1072"/>
  <c r="G1073"/>
  <c r="G1074"/>
  <c r="G1075"/>
  <c r="G1077"/>
  <c r="G1078"/>
  <c r="G1079"/>
  <c r="G1080"/>
  <c r="G1081"/>
  <c r="G1082"/>
  <c r="G1083"/>
  <c r="G1084"/>
  <c r="G1085"/>
  <c r="G1086"/>
  <c r="G1087"/>
  <c r="G1088"/>
  <c r="G1089"/>
  <c r="G1090"/>
  <c r="G1091"/>
  <c r="G1092"/>
  <c r="G1093"/>
  <c r="G1094"/>
  <c r="G1095"/>
  <c r="G1096"/>
  <c r="G1097"/>
  <c r="G1098"/>
  <c r="G1099"/>
  <c r="G1100"/>
  <c r="G1101"/>
  <c r="G1102"/>
  <c r="G1103"/>
  <c r="G1104"/>
  <c r="G1105"/>
  <c r="G1106"/>
  <c r="G1107"/>
  <c r="G1110"/>
  <c r="G1111"/>
  <c r="G1112"/>
  <c r="G1113"/>
  <c r="G1114"/>
  <c r="G1115"/>
  <c r="G1116"/>
  <c r="G1117"/>
  <c r="G1118"/>
  <c r="G1119"/>
  <c r="G1120"/>
  <c r="G1121"/>
  <c r="G1124"/>
  <c r="G1125"/>
  <c r="G1126"/>
  <c r="G1127"/>
  <c r="G1128"/>
  <c r="G1129"/>
  <c r="G1131"/>
  <c r="G1132"/>
  <c r="G1133"/>
  <c r="G1134"/>
  <c r="G1135"/>
  <c r="G1136"/>
  <c r="G1137"/>
  <c r="G1139"/>
  <c r="G1140"/>
  <c r="G1141"/>
  <c r="G1142"/>
  <c r="G1146"/>
  <c r="G1147"/>
  <c r="G1148"/>
  <c r="G1149"/>
  <c r="G1150"/>
  <c r="G1155"/>
  <c r="G1156"/>
  <c r="G1157"/>
  <c r="G1158"/>
  <c r="G1159"/>
  <c r="G1160"/>
  <c r="G1161"/>
  <c r="G1165"/>
  <c r="G1166"/>
  <c r="G1168"/>
  <c r="G1172"/>
  <c r="G1173"/>
  <c r="G1174"/>
  <c r="G1176"/>
  <c r="G1177"/>
  <c r="G1178"/>
  <c r="G1180"/>
  <c r="G1181"/>
  <c r="G1182"/>
  <c r="G1183"/>
  <c r="G1184"/>
  <c r="G1185"/>
  <c r="G1186"/>
  <c r="G1187"/>
  <c r="G1188"/>
  <c r="G1189"/>
  <c r="G1190"/>
  <c r="G1191"/>
  <c r="G1192"/>
  <c r="G1193"/>
  <c r="G1194"/>
  <c r="G1195"/>
  <c r="G1196"/>
  <c r="G1197"/>
  <c r="G1198"/>
  <c r="G1199"/>
  <c r="G1200"/>
  <c r="G1201"/>
  <c r="G1202"/>
  <c r="G1203"/>
  <c r="G1204"/>
  <c r="G1205"/>
  <c r="G1208"/>
  <c r="G1209"/>
  <c r="G1210"/>
  <c r="G1211"/>
  <c r="G1212"/>
  <c r="G1213"/>
  <c r="G1214"/>
  <c r="G1215"/>
  <c r="G1216"/>
  <c r="G1217"/>
  <c r="G1221"/>
  <c r="G1222"/>
  <c r="G1223"/>
  <c r="G1224"/>
  <c r="G1225"/>
  <c r="G1226"/>
  <c r="G1227"/>
  <c r="G1228"/>
  <c r="G1231"/>
  <c r="G1232"/>
  <c r="G1233"/>
  <c r="G1234"/>
  <c r="G1235"/>
  <c r="G1236"/>
  <c r="G1237"/>
  <c r="G1238"/>
  <c r="G1239"/>
  <c r="G1240"/>
  <c r="G1241"/>
  <c r="G1242"/>
  <c r="G1243"/>
  <c r="G1244"/>
  <c r="G1245"/>
  <c r="G1246"/>
  <c r="G1247"/>
  <c r="G1248"/>
  <c r="G1249"/>
  <c r="G1250"/>
  <c r="G1251"/>
  <c r="G1252"/>
  <c r="G1253"/>
  <c r="G1254"/>
  <c r="G1255"/>
  <c r="G1256"/>
  <c r="G1257"/>
  <c r="G1258"/>
  <c r="G1259"/>
  <c r="G1260"/>
  <c r="G1261"/>
  <c r="G1262"/>
  <c r="G1263"/>
  <c r="G1264"/>
  <c r="G1265"/>
  <c r="G1266"/>
  <c r="G1267"/>
  <c r="G1269"/>
  <c r="G1270"/>
  <c r="G1271"/>
  <c r="G1272"/>
  <c r="G1273"/>
  <c r="G1275"/>
  <c r="G1276"/>
  <c r="G1277"/>
  <c r="G1278"/>
  <c r="G1279"/>
  <c r="G1283"/>
  <c r="G1284"/>
  <c r="G1285"/>
  <c r="G1286"/>
  <c r="G1287"/>
  <c r="G1288"/>
  <c r="G1289"/>
  <c r="G1290"/>
  <c r="G1291"/>
  <c r="G1292"/>
  <c r="G1293"/>
  <c r="G1294"/>
  <c r="G1295"/>
  <c r="G1296"/>
  <c r="G1297"/>
  <c r="G1300"/>
  <c r="G1301"/>
  <c r="G1302"/>
  <c r="G1303"/>
  <c r="G1305"/>
  <c r="G1306"/>
  <c r="G1309"/>
  <c r="G1310"/>
  <c r="G1312"/>
  <c r="G1313"/>
  <c r="G1314"/>
  <c r="G1315"/>
  <c r="G1319"/>
  <c r="G1320"/>
  <c r="G1321"/>
  <c r="G1322"/>
  <c r="G1323"/>
  <c r="G1324"/>
  <c r="G1325"/>
  <c r="G1326"/>
  <c r="G1327"/>
  <c r="G1329"/>
  <c r="G1330"/>
  <c r="G1331"/>
  <c r="G1334"/>
  <c r="G1335"/>
  <c r="G1336"/>
  <c r="G1337"/>
  <c r="G1338"/>
  <c r="G1339"/>
  <c r="G1340"/>
  <c r="G1341"/>
  <c r="G1342"/>
  <c r="G1343"/>
  <c r="G1344"/>
  <c r="G1345"/>
  <c r="G1346"/>
  <c r="G1347"/>
  <c r="G1348"/>
  <c r="G1349"/>
  <c r="G1350"/>
  <c r="G1351"/>
  <c r="G1353"/>
  <c r="G1354"/>
  <c r="G1356"/>
  <c r="G1357"/>
  <c r="G1358"/>
  <c r="G1359"/>
  <c r="G1360"/>
  <c r="G1361"/>
  <c r="G1362"/>
  <c r="G1363"/>
  <c r="G1364"/>
  <c r="G1365"/>
  <c r="G1366"/>
  <c r="G1367"/>
  <c r="G1368"/>
  <c r="G1369"/>
  <c r="G1377"/>
  <c r="G1378"/>
  <c r="G1379"/>
  <c r="E78" i="81" l="1"/>
  <c r="E79"/>
  <c r="E81"/>
  <c r="E64"/>
  <c r="E65"/>
  <c r="E66"/>
  <c r="E67"/>
  <c r="E68"/>
  <c r="E69"/>
  <c r="E61"/>
  <c r="E62"/>
  <c r="E63"/>
  <c r="E60"/>
  <c r="E51"/>
  <c r="E52"/>
  <c r="E53"/>
  <c r="E54"/>
  <c r="E56"/>
  <c r="E50"/>
  <c r="E45"/>
  <c r="E46"/>
  <c r="E6"/>
  <c r="E8"/>
  <c r="E10"/>
  <c r="E11"/>
  <c r="E14"/>
  <c r="E19"/>
  <c r="E20"/>
  <c r="E21"/>
  <c r="E23"/>
  <c r="E26"/>
  <c r="E31"/>
  <c r="E32"/>
  <c r="E33"/>
  <c r="E34"/>
  <c r="E35"/>
  <c r="E37"/>
  <c r="E39"/>
  <c r="E40"/>
  <c r="E41"/>
  <c r="E44"/>
  <c r="E47"/>
  <c r="E48"/>
  <c r="E5"/>
  <c r="D8" l="1"/>
  <c r="D19"/>
  <c r="D20"/>
  <c r="D35"/>
  <c r="D36"/>
  <c r="D44"/>
  <c r="D45"/>
  <c r="D46"/>
  <c r="D52"/>
  <c r="D53"/>
  <c r="D54"/>
  <c r="D56"/>
  <c r="D61"/>
  <c r="D62"/>
  <c r="D66"/>
  <c r="D67"/>
  <c r="M6"/>
  <c r="M7"/>
  <c r="M8"/>
  <c r="M9"/>
  <c r="M10"/>
  <c r="M11"/>
  <c r="M12"/>
  <c r="M13"/>
  <c r="M15"/>
  <c r="M16"/>
  <c r="M17"/>
  <c r="M18"/>
  <c r="M20"/>
  <c r="M21"/>
  <c r="M22"/>
  <c r="M23"/>
  <c r="M24"/>
  <c r="M25"/>
  <c r="M26"/>
  <c r="M27"/>
  <c r="M28"/>
  <c r="M29"/>
  <c r="M30"/>
  <c r="M31"/>
  <c r="M32"/>
  <c r="M33"/>
  <c r="M34"/>
  <c r="M36"/>
  <c r="M37"/>
  <c r="M38"/>
  <c r="M39"/>
  <c r="M40"/>
  <c r="M41"/>
  <c r="M42"/>
  <c r="M43"/>
  <c r="M45"/>
  <c r="M46"/>
  <c r="M47"/>
  <c r="M48"/>
  <c r="M50"/>
  <c r="M52"/>
  <c r="M53"/>
  <c r="M54"/>
  <c r="M55"/>
  <c r="M56"/>
  <c r="M58"/>
  <c r="M59"/>
  <c r="M61"/>
  <c r="M62"/>
  <c r="M63"/>
  <c r="M64"/>
  <c r="M65"/>
  <c r="M66"/>
  <c r="M67"/>
  <c r="M68"/>
  <c r="M69"/>
  <c r="M70"/>
  <c r="M71"/>
  <c r="M72"/>
  <c r="M73"/>
  <c r="M74"/>
  <c r="M75"/>
  <c r="M77"/>
  <c r="M79"/>
  <c r="L19"/>
  <c r="M19" s="1"/>
  <c r="L35"/>
  <c r="H81"/>
  <c r="J60"/>
  <c r="M60" s="1"/>
  <c r="J57"/>
  <c r="M57" s="1"/>
  <c r="J51"/>
  <c r="M51" s="1"/>
  <c r="J44"/>
  <c r="M44" s="1"/>
  <c r="J14"/>
  <c r="J5"/>
  <c r="M5" s="1"/>
  <c r="J76"/>
  <c r="M76" s="1"/>
  <c r="J78"/>
  <c r="M78" s="1"/>
  <c r="B65"/>
  <c r="B60" s="1"/>
  <c r="D60" s="1"/>
  <c r="B51"/>
  <c r="D51" s="1"/>
  <c r="B14"/>
  <c r="D14" s="1"/>
  <c r="B6"/>
  <c r="B5" s="1"/>
  <c r="D5" s="1"/>
  <c r="D27" i="63"/>
  <c r="D33"/>
  <c r="B33"/>
  <c r="B28" i="55"/>
  <c r="D28" s="1"/>
  <c r="B29"/>
  <c r="B37" l="1"/>
  <c r="D37" s="1"/>
  <c r="D65" i="81"/>
  <c r="L14"/>
  <c r="L81" s="1"/>
  <c r="M35"/>
  <c r="D6"/>
  <c r="B81"/>
  <c r="D81" s="1"/>
  <c r="J81"/>
  <c r="M14" l="1"/>
  <c r="M81" s="1"/>
  <c r="E690" i="58"/>
  <c r="E5"/>
  <c r="E6"/>
  <c r="E9"/>
  <c r="G9" s="1"/>
  <c r="E17"/>
  <c r="E18"/>
  <c r="E22"/>
  <c r="G22" s="1"/>
  <c r="E25"/>
  <c r="G25" s="1"/>
  <c r="E26"/>
  <c r="E27"/>
  <c r="E28"/>
  <c r="G28" s="1"/>
  <c r="E34"/>
  <c r="E36"/>
  <c r="E37"/>
  <c r="G37" s="1"/>
  <c r="E38"/>
  <c r="E39"/>
  <c r="E42"/>
  <c r="G42" s="1"/>
  <c r="E46"/>
  <c r="E49"/>
  <c r="G49" s="1"/>
  <c r="E50"/>
  <c r="E51"/>
  <c r="E55"/>
  <c r="G55" s="1"/>
  <c r="E58"/>
  <c r="G58" s="1"/>
  <c r="E60"/>
  <c r="G60" s="1"/>
  <c r="E61"/>
  <c r="E62"/>
  <c r="E63"/>
  <c r="G63" s="1"/>
  <c r="E66"/>
  <c r="E71"/>
  <c r="G71" s="1"/>
  <c r="E72"/>
  <c r="E83"/>
  <c r="E84"/>
  <c r="E85"/>
  <c r="E88"/>
  <c r="G88" s="1"/>
  <c r="E92"/>
  <c r="G92" s="1"/>
  <c r="E103"/>
  <c r="E104"/>
  <c r="E109"/>
  <c r="G109" s="1"/>
  <c r="E117"/>
  <c r="G117" s="1"/>
  <c r="E118"/>
  <c r="E119"/>
  <c r="E126"/>
  <c r="G126" s="1"/>
  <c r="E127"/>
  <c r="E128"/>
  <c r="E135"/>
  <c r="E138"/>
  <c r="G138" s="1"/>
  <c r="E149"/>
  <c r="G149" s="1"/>
  <c r="E150"/>
  <c r="E151"/>
  <c r="E154"/>
  <c r="G154" s="1"/>
  <c r="E155"/>
  <c r="G155" s="1"/>
  <c r="E159"/>
  <c r="G159" s="1"/>
  <c r="E160"/>
  <c r="E161"/>
  <c r="E172"/>
  <c r="G172" s="1"/>
  <c r="E173"/>
  <c r="E174"/>
  <c r="E187"/>
  <c r="E192"/>
  <c r="G192" s="1"/>
  <c r="E193"/>
  <c r="G193" s="1"/>
  <c r="E196"/>
  <c r="E197"/>
  <c r="E200"/>
  <c r="G200" s="1"/>
  <c r="E201"/>
  <c r="G201" s="1"/>
  <c r="E202"/>
  <c r="E203"/>
  <c r="E209"/>
  <c r="E210"/>
  <c r="E211"/>
  <c r="G211" s="1"/>
  <c r="E216"/>
  <c r="G216" s="1"/>
  <c r="E217"/>
  <c r="E218"/>
  <c r="E223"/>
  <c r="G223" s="1"/>
  <c r="E224"/>
  <c r="E225"/>
  <c r="E229"/>
  <c r="G229" s="1"/>
  <c r="E230"/>
  <c r="E231"/>
  <c r="E235"/>
  <c r="G235" s="1"/>
  <c r="E236"/>
  <c r="E237"/>
  <c r="E241"/>
  <c r="G241" s="1"/>
  <c r="E248"/>
  <c r="E249"/>
  <c r="E253"/>
  <c r="E254"/>
  <c r="G254" s="1"/>
  <c r="E256"/>
  <c r="G256" s="1"/>
  <c r="E294"/>
  <c r="E301"/>
  <c r="E308"/>
  <c r="E312"/>
  <c r="E313"/>
  <c r="E314"/>
  <c r="E316"/>
  <c r="E323"/>
  <c r="E324"/>
  <c r="E334"/>
  <c r="G334" s="1"/>
  <c r="E335"/>
  <c r="G335" s="1"/>
  <c r="E340"/>
  <c r="E344"/>
  <c r="E352"/>
  <c r="E353"/>
  <c r="E363"/>
  <c r="E364"/>
  <c r="E365"/>
  <c r="E372"/>
  <c r="E373"/>
  <c r="E374"/>
  <c r="E375"/>
  <c r="G375" s="1"/>
  <c r="E377"/>
  <c r="G377" s="1"/>
  <c r="E378"/>
  <c r="G378" s="1"/>
  <c r="E380"/>
  <c r="E430"/>
  <c r="G430" s="1"/>
  <c r="E431"/>
  <c r="G431" s="1"/>
  <c r="E433"/>
  <c r="E434"/>
  <c r="E435"/>
  <c r="E439"/>
  <c r="E440"/>
  <c r="E441"/>
  <c r="E442"/>
  <c r="E443"/>
  <c r="E447"/>
  <c r="E448"/>
  <c r="E450"/>
  <c r="E461"/>
  <c r="E462"/>
  <c r="E469"/>
  <c r="E470"/>
  <c r="E473"/>
  <c r="E474"/>
  <c r="E475"/>
  <c r="E479"/>
  <c r="E480"/>
  <c r="G480" s="1"/>
  <c r="E484"/>
  <c r="G484" s="1"/>
  <c r="E485"/>
  <c r="E486"/>
  <c r="E487"/>
  <c r="E488"/>
  <c r="E489"/>
  <c r="E490"/>
  <c r="E509"/>
  <c r="E511"/>
  <c r="G511" s="1"/>
  <c r="E512"/>
  <c r="G512" s="1"/>
  <c r="E513"/>
  <c r="E525"/>
  <c r="E526"/>
  <c r="E527"/>
  <c r="G527" s="1"/>
  <c r="E531"/>
  <c r="E539"/>
  <c r="G539" s="1"/>
  <c r="E543"/>
  <c r="G543" s="1"/>
  <c r="E544"/>
  <c r="E545"/>
  <c r="E546"/>
  <c r="E549"/>
  <c r="E550"/>
  <c r="E553"/>
  <c r="G553" s="1"/>
  <c r="E554"/>
  <c r="E557"/>
  <c r="G557" s="1"/>
  <c r="E558"/>
  <c r="G558" s="1"/>
  <c r="E559"/>
  <c r="E564"/>
  <c r="E567"/>
  <c r="G567" s="1"/>
  <c r="E573"/>
  <c r="G573" s="1"/>
  <c r="E574"/>
  <c r="G574" s="1"/>
  <c r="E575"/>
  <c r="G575" s="1"/>
  <c r="E579"/>
  <c r="E584"/>
  <c r="G584" s="1"/>
  <c r="E585"/>
  <c r="E588"/>
  <c r="E589"/>
  <c r="E590"/>
  <c r="G590" s="1"/>
  <c r="E592"/>
  <c r="E593"/>
  <c r="E594"/>
  <c r="E595"/>
  <c r="E599"/>
  <c r="G599" s="1"/>
  <c r="E601"/>
  <c r="G601" s="1"/>
  <c r="E603"/>
  <c r="E608"/>
  <c r="E609"/>
  <c r="E613"/>
  <c r="G613" s="1"/>
  <c r="E615"/>
  <c r="G615" s="1"/>
  <c r="E619"/>
  <c r="E625"/>
  <c r="E627"/>
  <c r="E628"/>
  <c r="G628" s="1"/>
  <c r="E629"/>
  <c r="G629" s="1"/>
  <c r="E636"/>
  <c r="G636" s="1"/>
  <c r="E638"/>
  <c r="G638" s="1"/>
  <c r="E640"/>
  <c r="E650"/>
  <c r="E651"/>
  <c r="E654"/>
  <c r="G654" s="1"/>
  <c r="E655"/>
  <c r="G655" s="1"/>
  <c r="E656"/>
  <c r="G656" s="1"/>
  <c r="E658"/>
  <c r="E659"/>
  <c r="E660"/>
  <c r="E661"/>
  <c r="G661" s="1"/>
  <c r="E662"/>
  <c r="G662" s="1"/>
  <c r="E665"/>
  <c r="E666"/>
  <c r="E672"/>
  <c r="E673"/>
  <c r="E676"/>
  <c r="G676" s="1"/>
  <c r="E677"/>
  <c r="G677" s="1"/>
  <c r="E679"/>
  <c r="G679" s="1"/>
  <c r="E680"/>
  <c r="E681"/>
  <c r="G681" s="1"/>
  <c r="E682"/>
  <c r="G682" s="1"/>
  <c r="E683"/>
  <c r="E684"/>
  <c r="E691"/>
  <c r="E692"/>
  <c r="E693"/>
  <c r="E694"/>
  <c r="E695"/>
  <c r="E696"/>
  <c r="G696" s="1"/>
  <c r="E698"/>
  <c r="G698" s="1"/>
  <c r="E702"/>
  <c r="G702" s="1"/>
  <c r="E704"/>
  <c r="G704" s="1"/>
  <c r="E705"/>
  <c r="E706"/>
  <c r="E707"/>
  <c r="E708"/>
  <c r="E709"/>
  <c r="E712"/>
  <c r="G712" s="1"/>
  <c r="E713"/>
  <c r="E714"/>
  <c r="E715"/>
  <c r="E725"/>
  <c r="E726"/>
  <c r="E728"/>
  <c r="G728" s="1"/>
  <c r="E729"/>
  <c r="E730"/>
  <c r="E731"/>
  <c r="E732"/>
  <c r="E733"/>
  <c r="E738"/>
  <c r="E739"/>
  <c r="E741"/>
  <c r="G741" s="1"/>
  <c r="E742"/>
  <c r="E743"/>
  <c r="E745"/>
  <c r="E746"/>
  <c r="E747"/>
  <c r="E749"/>
  <c r="E751"/>
  <c r="G751" s="1"/>
  <c r="E752"/>
  <c r="G752" s="1"/>
  <c r="E753"/>
  <c r="G753" s="1"/>
  <c r="E755"/>
  <c r="E756"/>
  <c r="E757"/>
  <c r="G757" s="1"/>
  <c r="E758"/>
  <c r="E759"/>
  <c r="E760"/>
  <c r="E768"/>
  <c r="G768" s="1"/>
  <c r="E769"/>
  <c r="G769" s="1"/>
  <c r="E770"/>
  <c r="G770" s="1"/>
  <c r="E771"/>
  <c r="E772"/>
  <c r="E773"/>
  <c r="E781"/>
  <c r="G781" s="1"/>
  <c r="E784"/>
  <c r="G784" s="1"/>
  <c r="E785"/>
  <c r="E787"/>
  <c r="G787" s="1"/>
  <c r="E792"/>
  <c r="E793"/>
  <c r="G793" s="1"/>
  <c r="E820"/>
  <c r="G820" s="1"/>
  <c r="E821"/>
  <c r="G821" s="1"/>
  <c r="E828"/>
  <c r="G828" s="1"/>
  <c r="E829"/>
  <c r="G829" s="1"/>
  <c r="E830"/>
  <c r="G830" s="1"/>
  <c r="E831"/>
  <c r="G831" s="1"/>
  <c r="E847"/>
  <c r="G847" s="1"/>
  <c r="E848"/>
  <c r="G848" s="1"/>
  <c r="E849"/>
  <c r="E850"/>
  <c r="E851"/>
  <c r="E854"/>
  <c r="E855"/>
  <c r="E861"/>
  <c r="G861" s="1"/>
  <c r="E862"/>
  <c r="G862" s="1"/>
  <c r="E863"/>
  <c r="G863" s="1"/>
  <c r="E864"/>
  <c r="G864" s="1"/>
  <c r="E866"/>
  <c r="G866" s="1"/>
  <c r="E867"/>
  <c r="E868"/>
  <c r="E873"/>
  <c r="E874"/>
  <c r="E875"/>
  <c r="E878"/>
  <c r="E880"/>
  <c r="E881"/>
  <c r="E882"/>
  <c r="G882" s="1"/>
  <c r="E887"/>
  <c r="E891"/>
  <c r="G891" s="1"/>
  <c r="E893"/>
  <c r="G893" s="1"/>
  <c r="E896"/>
  <c r="G896" s="1"/>
  <c r="E898"/>
  <c r="G898" s="1"/>
  <c r="E899"/>
  <c r="E900"/>
  <c r="E901"/>
  <c r="E905"/>
  <c r="E906"/>
  <c r="G906" s="1"/>
  <c r="E907"/>
  <c r="G907" s="1"/>
  <c r="E909"/>
  <c r="E913"/>
  <c r="E927"/>
  <c r="E928"/>
  <c r="E929"/>
  <c r="E933"/>
  <c r="G933" s="1"/>
  <c r="E938"/>
  <c r="E942"/>
  <c r="E944"/>
  <c r="E948"/>
  <c r="E950"/>
  <c r="G950" s="1"/>
  <c r="E954"/>
  <c r="G954" s="1"/>
  <c r="E955"/>
  <c r="E967"/>
  <c r="E971"/>
  <c r="E972"/>
  <c r="E973"/>
  <c r="G973" s="1"/>
  <c r="E974"/>
  <c r="G974" s="1"/>
  <c r="E977"/>
  <c r="E978"/>
  <c r="G978" s="1"/>
  <c r="E984"/>
  <c r="E985"/>
  <c r="E991"/>
  <c r="G991" s="1"/>
  <c r="E993"/>
  <c r="G993" s="1"/>
  <c r="E1004"/>
  <c r="G1004" s="1"/>
  <c r="E1005"/>
  <c r="E1006"/>
  <c r="E1007"/>
  <c r="E1010"/>
  <c r="G1010" s="1"/>
  <c r="E1011"/>
  <c r="G1011" s="1"/>
  <c r="E1035"/>
  <c r="E1036"/>
  <c r="E1045"/>
  <c r="E1056"/>
  <c r="G1056" s="1"/>
  <c r="E1057"/>
  <c r="G1057" s="1"/>
  <c r="E1058"/>
  <c r="G1058" s="1"/>
  <c r="E1059"/>
  <c r="G1059" s="1"/>
  <c r="E1076"/>
  <c r="E1108"/>
  <c r="E1109"/>
  <c r="E1122"/>
  <c r="E1123"/>
  <c r="E1130"/>
  <c r="G1130" s="1"/>
  <c r="E1138"/>
  <c r="E1143"/>
  <c r="G1143" s="1"/>
  <c r="E1144"/>
  <c r="E1145"/>
  <c r="G1145" s="1"/>
  <c r="E1151"/>
  <c r="G1151" s="1"/>
  <c r="E1152"/>
  <c r="E1153"/>
  <c r="E1154"/>
  <c r="E1162"/>
  <c r="G1162" s="1"/>
  <c r="E1163"/>
  <c r="E1164"/>
  <c r="E1167"/>
  <c r="G1167" s="1"/>
  <c r="E1169"/>
  <c r="G1169" s="1"/>
  <c r="E1170"/>
  <c r="E1171"/>
  <c r="E1175"/>
  <c r="G1175" s="1"/>
  <c r="E1179"/>
  <c r="G1179" s="1"/>
  <c r="E1206"/>
  <c r="G1206" s="1"/>
  <c r="E1207"/>
  <c r="G1207" s="1"/>
  <c r="E1218"/>
  <c r="E1219"/>
  <c r="E1220"/>
  <c r="E1229"/>
  <c r="G1229" s="1"/>
  <c r="E1230"/>
  <c r="G1230" s="1"/>
  <c r="E1268"/>
  <c r="E1274"/>
  <c r="E1280"/>
  <c r="G1280" s="1"/>
  <c r="E1281"/>
  <c r="E1282"/>
  <c r="E1298"/>
  <c r="E1299"/>
  <c r="E1307"/>
  <c r="E1308"/>
  <c r="G1308" s="1"/>
  <c r="E1311"/>
  <c r="G1311" s="1"/>
  <c r="E1316"/>
  <c r="E1317"/>
  <c r="E1318"/>
  <c r="E1328"/>
  <c r="E1332"/>
  <c r="E1333"/>
  <c r="E1352"/>
  <c r="G1352" s="1"/>
  <c r="E1355"/>
  <c r="G1355" s="1"/>
  <c r="E1371"/>
  <c r="E1372"/>
  <c r="E1373"/>
  <c r="E1374"/>
  <c r="G1374" s="1"/>
  <c r="E1375"/>
  <c r="G1375" s="1"/>
  <c r="E1376"/>
  <c r="G1376" s="1"/>
  <c r="E1380"/>
  <c r="G1380" s="1"/>
  <c r="E1381"/>
  <c r="G1381" s="1"/>
  <c r="E4"/>
  <c r="C1382" l="1"/>
  <c r="D6"/>
  <c r="G6" s="1"/>
  <c r="D18"/>
  <c r="G18" s="1"/>
  <c r="D27"/>
  <c r="G27" s="1"/>
  <c r="D34"/>
  <c r="G34" s="1"/>
  <c r="D36"/>
  <c r="G36" s="1"/>
  <c r="D39"/>
  <c r="G39" s="1"/>
  <c r="D46"/>
  <c r="G46" s="1"/>
  <c r="D51"/>
  <c r="G51" s="1"/>
  <c r="D62"/>
  <c r="G62" s="1"/>
  <c r="D66"/>
  <c r="G66" s="1"/>
  <c r="D83"/>
  <c r="G83" s="1"/>
  <c r="D85"/>
  <c r="G85" s="1"/>
  <c r="D104"/>
  <c r="G104" s="1"/>
  <c r="D119"/>
  <c r="G119" s="1"/>
  <c r="D128"/>
  <c r="G128" s="1"/>
  <c r="D135"/>
  <c r="G135" s="1"/>
  <c r="D150"/>
  <c r="G150" s="1"/>
  <c r="D151"/>
  <c r="G151" s="1"/>
  <c r="D161"/>
  <c r="G161" s="1"/>
  <c r="D174"/>
  <c r="G174" s="1"/>
  <c r="D188"/>
  <c r="G188" s="1"/>
  <c r="D197"/>
  <c r="G197" s="1"/>
  <c r="D203"/>
  <c r="G203" s="1"/>
  <c r="D210"/>
  <c r="G210" s="1"/>
  <c r="D218"/>
  <c r="G218" s="1"/>
  <c r="D225"/>
  <c r="G225" s="1"/>
  <c r="D231"/>
  <c r="G231" s="1"/>
  <c r="D237"/>
  <c r="G237" s="1"/>
  <c r="D249"/>
  <c r="G249" s="1"/>
  <c r="D253"/>
  <c r="G253" s="1"/>
  <c r="D304"/>
  <c r="G304" s="1"/>
  <c r="D308"/>
  <c r="G308" s="1"/>
  <c r="D311"/>
  <c r="G311" s="1"/>
  <c r="D314"/>
  <c r="G314" s="1"/>
  <c r="D316"/>
  <c r="G316" s="1"/>
  <c r="D324"/>
  <c r="G324" s="1"/>
  <c r="D340"/>
  <c r="G340" s="1"/>
  <c r="D344"/>
  <c r="G344" s="1"/>
  <c r="D353"/>
  <c r="G353" s="1"/>
  <c r="D363"/>
  <c r="G363" s="1"/>
  <c r="D365"/>
  <c r="G365" s="1"/>
  <c r="D372"/>
  <c r="G372" s="1"/>
  <c r="D374"/>
  <c r="G374" s="1"/>
  <c r="D380"/>
  <c r="G380" s="1"/>
  <c r="D383"/>
  <c r="G383" s="1"/>
  <c r="D386"/>
  <c r="G386" s="1"/>
  <c r="D435"/>
  <c r="G435" s="1"/>
  <c r="D440"/>
  <c r="G440" s="1"/>
  <c r="D441"/>
  <c r="G441" s="1"/>
  <c r="D442"/>
  <c r="G442" s="1"/>
  <c r="D443"/>
  <c r="G443" s="1"/>
  <c r="D447"/>
  <c r="G447" s="1"/>
  <c r="D450"/>
  <c r="G450" s="1"/>
  <c r="D462"/>
  <c r="G462" s="1"/>
  <c r="D470"/>
  <c r="G470" s="1"/>
  <c r="D474"/>
  <c r="G474" s="1"/>
  <c r="D475"/>
  <c r="G475" s="1"/>
  <c r="D485"/>
  <c r="G485" s="1"/>
  <c r="D487"/>
  <c r="G487" s="1"/>
  <c r="D490"/>
  <c r="G490" s="1"/>
  <c r="D513"/>
  <c r="G513" s="1"/>
  <c r="D526"/>
  <c r="G526" s="1"/>
  <c r="D531"/>
  <c r="G531" s="1"/>
  <c r="D546"/>
  <c r="G546" s="1"/>
  <c r="D549"/>
  <c r="G549" s="1"/>
  <c r="D550"/>
  <c r="G550" s="1"/>
  <c r="D554"/>
  <c r="G554" s="1"/>
  <c r="D564"/>
  <c r="G564" s="1"/>
  <c r="D579"/>
  <c r="G579" s="1"/>
  <c r="D585"/>
  <c r="G585" s="1"/>
  <c r="D588"/>
  <c r="G588" s="1"/>
  <c r="D592"/>
  <c r="G592" s="1"/>
  <c r="D595"/>
  <c r="G595" s="1"/>
  <c r="D603"/>
  <c r="G603" s="1"/>
  <c r="D609"/>
  <c r="G609" s="1"/>
  <c r="D625"/>
  <c r="G625" s="1"/>
  <c r="D650"/>
  <c r="G650" s="1"/>
  <c r="D658"/>
  <c r="G658" s="1"/>
  <c r="D660"/>
  <c r="G660" s="1"/>
  <c r="D666"/>
  <c r="G666" s="1"/>
  <c r="D673"/>
  <c r="G673" s="1"/>
  <c r="D683"/>
  <c r="G683" s="1"/>
  <c r="D684"/>
  <c r="G684" s="1"/>
  <c r="D691"/>
  <c r="G691" s="1"/>
  <c r="D692"/>
  <c r="G692" s="1"/>
  <c r="D695"/>
  <c r="G695" s="1"/>
  <c r="D706"/>
  <c r="G706" s="1"/>
  <c r="D709"/>
  <c r="G709" s="1"/>
  <c r="D714"/>
  <c r="G714" s="1"/>
  <c r="D715"/>
  <c r="G715" s="1"/>
  <c r="D725"/>
  <c r="G725" s="1"/>
  <c r="D729"/>
  <c r="G729" s="1"/>
  <c r="D731"/>
  <c r="G731" s="1"/>
  <c r="D732"/>
  <c r="G732" s="1"/>
  <c r="D733"/>
  <c r="G733" s="1"/>
  <c r="D738"/>
  <c r="G738" s="1"/>
  <c r="D739"/>
  <c r="G739" s="1"/>
  <c r="D743"/>
  <c r="G743" s="1"/>
  <c r="D745"/>
  <c r="G745" s="1"/>
  <c r="D746"/>
  <c r="G746" s="1"/>
  <c r="D747"/>
  <c r="G747" s="1"/>
  <c r="D749"/>
  <c r="G749" s="1"/>
  <c r="D756"/>
  <c r="G756" s="1"/>
  <c r="D758"/>
  <c r="G758" s="1"/>
  <c r="D760"/>
  <c r="G760" s="1"/>
  <c r="D773"/>
  <c r="G773" s="1"/>
  <c r="D792"/>
  <c r="G792" s="1"/>
  <c r="D851"/>
  <c r="G851" s="1"/>
  <c r="D854"/>
  <c r="G854" s="1"/>
  <c r="D855"/>
  <c r="G855" s="1"/>
  <c r="D868"/>
  <c r="G868" s="1"/>
  <c r="D875"/>
  <c r="G875" s="1"/>
  <c r="D878"/>
  <c r="G878" s="1"/>
  <c r="D880"/>
  <c r="G880" s="1"/>
  <c r="D881"/>
  <c r="G881" s="1"/>
  <c r="D887"/>
  <c r="G887" s="1"/>
  <c r="D890"/>
  <c r="G890" s="1"/>
  <c r="D899"/>
  <c r="G899" s="1"/>
  <c r="D901"/>
  <c r="G901" s="1"/>
  <c r="D905"/>
  <c r="G905" s="1"/>
  <c r="D909"/>
  <c r="G909" s="1"/>
  <c r="D913"/>
  <c r="G913" s="1"/>
  <c r="D927"/>
  <c r="G927" s="1"/>
  <c r="D929"/>
  <c r="G929" s="1"/>
  <c r="D934"/>
  <c r="G934" s="1"/>
  <c r="D938"/>
  <c r="G938" s="1"/>
  <c r="D942"/>
  <c r="G942" s="1"/>
  <c r="D944"/>
  <c r="G944" s="1"/>
  <c r="D948"/>
  <c r="G948" s="1"/>
  <c r="D955"/>
  <c r="G955" s="1"/>
  <c r="D971"/>
  <c r="G971" s="1"/>
  <c r="D972"/>
  <c r="G972" s="1"/>
  <c r="D977"/>
  <c r="G977" s="1"/>
  <c r="D985"/>
  <c r="G985" s="1"/>
  <c r="D1007"/>
  <c r="G1007" s="1"/>
  <c r="D1035"/>
  <c r="G1035" s="1"/>
  <c r="D1045"/>
  <c r="G1045" s="1"/>
  <c r="D1109"/>
  <c r="G1109" s="1"/>
  <c r="D1123"/>
  <c r="G1123" s="1"/>
  <c r="D1144"/>
  <c r="G1144" s="1"/>
  <c r="D1154"/>
  <c r="G1154" s="1"/>
  <c r="D1164"/>
  <c r="G1164" s="1"/>
  <c r="D1171"/>
  <c r="G1171" s="1"/>
  <c r="D1220"/>
  <c r="G1220" s="1"/>
  <c r="D1268"/>
  <c r="G1268" s="1"/>
  <c r="D1274"/>
  <c r="G1274" s="1"/>
  <c r="D1282"/>
  <c r="G1282" s="1"/>
  <c r="D1299"/>
  <c r="G1299" s="1"/>
  <c r="D1304"/>
  <c r="G1304" s="1"/>
  <c r="D1307"/>
  <c r="G1307" s="1"/>
  <c r="D1318"/>
  <c r="G1318" s="1"/>
  <c r="D1328"/>
  <c r="G1328" s="1"/>
  <c r="D1333"/>
  <c r="G1333" s="1"/>
  <c r="D1370"/>
  <c r="G1370" s="1"/>
  <c r="D1373"/>
  <c r="G1373" s="1"/>
  <c r="D10" i="76"/>
  <c r="D6"/>
  <c r="D7"/>
  <c r="D8"/>
  <c r="D9"/>
  <c r="D16"/>
  <c r="D17"/>
  <c r="D18"/>
  <c r="D20"/>
  <c r="D4"/>
  <c r="F1382" i="58"/>
  <c r="F890"/>
  <c r="E890" s="1"/>
  <c r="F578"/>
  <c r="E578" s="1"/>
  <c r="F5" i="59"/>
  <c r="F6"/>
  <c r="F7"/>
  <c r="F8"/>
  <c r="F9"/>
  <c r="F10"/>
  <c r="F11"/>
  <c r="F12"/>
  <c r="F4"/>
  <c r="D5"/>
  <c r="D6"/>
  <c r="D8"/>
  <c r="D9"/>
  <c r="D11"/>
  <c r="D12"/>
  <c r="D4"/>
  <c r="C12"/>
  <c r="E12"/>
  <c r="E11"/>
  <c r="D5" i="60"/>
  <c r="D6"/>
  <c r="D7"/>
  <c r="D8"/>
  <c r="D9"/>
  <c r="D10"/>
  <c r="D13"/>
  <c r="D14"/>
  <c r="D15"/>
  <c r="D16"/>
  <c r="D17"/>
  <c r="D18"/>
  <c r="D19"/>
  <c r="D20"/>
  <c r="D21"/>
  <c r="D23"/>
  <c r="D24"/>
  <c r="D26"/>
  <c r="D27"/>
  <c r="D28"/>
  <c r="D29"/>
  <c r="D30"/>
  <c r="D31"/>
  <c r="D32"/>
  <c r="D33"/>
  <c r="D34"/>
  <c r="D35"/>
  <c r="D36"/>
  <c r="D37"/>
  <c r="D38"/>
  <c r="D39"/>
  <c r="D40"/>
  <c r="D41"/>
  <c r="D42"/>
  <c r="D43"/>
  <c r="D44"/>
  <c r="D46"/>
  <c r="D47"/>
  <c r="D49"/>
  <c r="D50"/>
  <c r="D51"/>
  <c r="D52"/>
  <c r="D53"/>
  <c r="D58"/>
  <c r="D81"/>
  <c r="D83"/>
  <c r="D84"/>
  <c r="D93"/>
  <c r="D104"/>
  <c r="D4"/>
  <c r="B690" i="58"/>
  <c r="B694"/>
  <c r="B693" s="1"/>
  <c r="B578"/>
  <c r="B1372"/>
  <c r="B1332"/>
  <c r="B1317"/>
  <c r="B1298"/>
  <c r="B1281"/>
  <c r="B1219"/>
  <c r="B1170"/>
  <c r="B1163"/>
  <c r="B1153"/>
  <c r="B1138"/>
  <c r="B1122"/>
  <c r="B1108"/>
  <c r="B1036"/>
  <c r="B1006"/>
  <c r="B984"/>
  <c r="B967"/>
  <c r="B928"/>
  <c r="B900"/>
  <c r="B874"/>
  <c r="B867"/>
  <c r="B850"/>
  <c r="B785"/>
  <c r="B772"/>
  <c r="B759"/>
  <c r="B755"/>
  <c r="B742"/>
  <c r="B730"/>
  <c r="B726"/>
  <c r="B713"/>
  <c r="B708"/>
  <c r="B705"/>
  <c r="B680"/>
  <c r="G680" s="1"/>
  <c r="B672"/>
  <c r="B665"/>
  <c r="B659"/>
  <c r="B651"/>
  <c r="B640"/>
  <c r="B627"/>
  <c r="G627" s="1"/>
  <c r="B619"/>
  <c r="B608"/>
  <c r="B594"/>
  <c r="B589"/>
  <c r="B559"/>
  <c r="B545"/>
  <c r="B525"/>
  <c r="B509"/>
  <c r="B489"/>
  <c r="B486"/>
  <c r="B479"/>
  <c r="B473"/>
  <c r="B469"/>
  <c r="B461"/>
  <c r="B455"/>
  <c r="G455" s="1"/>
  <c r="B448"/>
  <c r="B439"/>
  <c r="B434"/>
  <c r="B373"/>
  <c r="B364"/>
  <c r="B352"/>
  <c r="B323"/>
  <c r="B313"/>
  <c r="B310"/>
  <c r="B301"/>
  <c r="B299"/>
  <c r="G299" s="1"/>
  <c r="B297"/>
  <c r="G297" s="1"/>
  <c r="B295"/>
  <c r="G295" s="1"/>
  <c r="B248"/>
  <c r="B236"/>
  <c r="B230"/>
  <c r="B224"/>
  <c r="B217"/>
  <c r="B209"/>
  <c r="B202"/>
  <c r="B196"/>
  <c r="B187"/>
  <c r="B173"/>
  <c r="B160"/>
  <c r="B127"/>
  <c r="B118"/>
  <c r="B103"/>
  <c r="B84"/>
  <c r="B72"/>
  <c r="B61"/>
  <c r="B50"/>
  <c r="B38"/>
  <c r="B26"/>
  <c r="B17"/>
  <c r="B5"/>
  <c r="D38" l="1"/>
  <c r="G38" s="1"/>
  <c r="D160"/>
  <c r="G160" s="1"/>
  <c r="D202"/>
  <c r="G202"/>
  <c r="D230"/>
  <c r="G230" s="1"/>
  <c r="D313"/>
  <c r="G313" s="1"/>
  <c r="D525"/>
  <c r="G525" s="1"/>
  <c r="D640"/>
  <c r="G640" s="1"/>
  <c r="D713"/>
  <c r="G713" s="1"/>
  <c r="D755"/>
  <c r="G755" s="1"/>
  <c r="D1036"/>
  <c r="G1036" s="1"/>
  <c r="D1281"/>
  <c r="G1281" s="1"/>
  <c r="D26"/>
  <c r="G26" s="1"/>
  <c r="D127"/>
  <c r="G127" s="1"/>
  <c r="D196"/>
  <c r="G196" s="1"/>
  <c r="D224"/>
  <c r="G224" s="1"/>
  <c r="D310"/>
  <c r="G310" s="1"/>
  <c r="D448"/>
  <c r="G448" s="1"/>
  <c r="D509"/>
  <c r="G509" s="1"/>
  <c r="D589"/>
  <c r="G589" s="1"/>
  <c r="D708"/>
  <c r="G708" s="1"/>
  <c r="D785"/>
  <c r="G785" s="1"/>
  <c r="D900"/>
  <c r="G900" s="1"/>
  <c r="D1219"/>
  <c r="G1219" s="1"/>
  <c r="D61"/>
  <c r="G61" s="1"/>
  <c r="D118"/>
  <c r="G118" s="1"/>
  <c r="D217"/>
  <c r="G217" s="1"/>
  <c r="D5"/>
  <c r="G5" s="1"/>
  <c r="D50"/>
  <c r="G50" s="1"/>
  <c r="D103"/>
  <c r="G103" s="1"/>
  <c r="D173"/>
  <c r="G173" s="1"/>
  <c r="D209"/>
  <c r="G209" s="1"/>
  <c r="D236"/>
  <c r="G236" s="1"/>
  <c r="D323"/>
  <c r="G323" s="1"/>
  <c r="D434"/>
  <c r="G434" s="1"/>
  <c r="D461"/>
  <c r="G461" s="1"/>
  <c r="D486"/>
  <c r="G486" s="1"/>
  <c r="D545"/>
  <c r="G545" s="1"/>
  <c r="D608"/>
  <c r="G608" s="1"/>
  <c r="D651"/>
  <c r="G651" s="1"/>
  <c r="D726"/>
  <c r="G726" s="1"/>
  <c r="D759"/>
  <c r="G759" s="1"/>
  <c r="D867"/>
  <c r="G867" s="1"/>
  <c r="D967"/>
  <c r="G967" s="1"/>
  <c r="D1108"/>
  <c r="G1108" s="1"/>
  <c r="D1163"/>
  <c r="G1163" s="1"/>
  <c r="D1298"/>
  <c r="G1298" s="1"/>
  <c r="D578"/>
  <c r="G578" s="1"/>
  <c r="D84"/>
  <c r="G84" s="1"/>
  <c r="D373"/>
  <c r="G373" s="1"/>
  <c r="D479"/>
  <c r="G479" s="1"/>
  <c r="D594"/>
  <c r="G594" s="1"/>
  <c r="D672"/>
  <c r="G672" s="1"/>
  <c r="D850"/>
  <c r="G850" s="1"/>
  <c r="D928"/>
  <c r="G928" s="1"/>
  <c r="D1153"/>
  <c r="G1153" s="1"/>
  <c r="B1371"/>
  <c r="D72"/>
  <c r="G72" s="1"/>
  <c r="D364"/>
  <c r="G364" s="1"/>
  <c r="D473"/>
  <c r="G473" s="1"/>
  <c r="D665"/>
  <c r="G665" s="1"/>
  <c r="D742"/>
  <c r="G742"/>
  <c r="D1006"/>
  <c r="G1006" s="1"/>
  <c r="D1138"/>
  <c r="G1138"/>
  <c r="D1332"/>
  <c r="G1332" s="1"/>
  <c r="D690"/>
  <c r="G690" s="1"/>
  <c r="D17"/>
  <c r="G17" s="1"/>
  <c r="D187"/>
  <c r="G187" s="1"/>
  <c r="D248"/>
  <c r="G248" s="1"/>
  <c r="D301"/>
  <c r="G301" s="1"/>
  <c r="D352"/>
  <c r="G352" s="1"/>
  <c r="D439"/>
  <c r="G439" s="1"/>
  <c r="D469"/>
  <c r="G469" s="1"/>
  <c r="D489"/>
  <c r="G489" s="1"/>
  <c r="D559"/>
  <c r="G559" s="1"/>
  <c r="D619"/>
  <c r="G619" s="1"/>
  <c r="D659"/>
  <c r="G659" s="1"/>
  <c r="D705"/>
  <c r="G705" s="1"/>
  <c r="D730"/>
  <c r="G730" s="1"/>
  <c r="D772"/>
  <c r="G772" s="1"/>
  <c r="D874"/>
  <c r="G874" s="1"/>
  <c r="D984"/>
  <c r="G984" s="1"/>
  <c r="D1122"/>
  <c r="G1122" s="1"/>
  <c r="D1170"/>
  <c r="G1170" s="1"/>
  <c r="D1317"/>
  <c r="G1317" s="1"/>
  <c r="D693"/>
  <c r="G693" s="1"/>
  <c r="E1382"/>
  <c r="D694"/>
  <c r="G694" s="1"/>
  <c r="D1372"/>
  <c r="G1372" s="1"/>
  <c r="B593"/>
  <c r="B488"/>
  <c r="B544"/>
  <c r="B849"/>
  <c r="B1152"/>
  <c r="B312"/>
  <c r="B294"/>
  <c r="B1218"/>
  <c r="B4"/>
  <c r="B873"/>
  <c r="B1076"/>
  <c r="B707"/>
  <c r="B1005"/>
  <c r="B433"/>
  <c r="B771"/>
  <c r="B1316"/>
  <c r="D1005" l="1"/>
  <c r="G1005" s="1"/>
  <c r="D593"/>
  <c r="G593" s="1"/>
  <c r="D873"/>
  <c r="G873"/>
  <c r="D312"/>
  <c r="G312" s="1"/>
  <c r="D1371"/>
  <c r="G1371" s="1"/>
  <c r="D771"/>
  <c r="G771" s="1"/>
  <c r="D1076"/>
  <c r="G1076" s="1"/>
  <c r="D544"/>
  <c r="G544" s="1"/>
  <c r="D1316"/>
  <c r="G1316" s="1"/>
  <c r="D707"/>
  <c r="G707" s="1"/>
  <c r="D1218"/>
  <c r="G1218" s="1"/>
  <c r="D849"/>
  <c r="G849" s="1"/>
  <c r="D4"/>
  <c r="G4" s="1"/>
  <c r="D1152"/>
  <c r="G1152" s="1"/>
  <c r="D433"/>
  <c r="G433" s="1"/>
  <c r="D488"/>
  <c r="G488" s="1"/>
  <c r="D294"/>
  <c r="G294" s="1"/>
  <c r="B1382"/>
  <c r="E5" i="57"/>
  <c r="E6"/>
  <c r="E7"/>
  <c r="E8"/>
  <c r="E9"/>
  <c r="E10"/>
  <c r="E11"/>
  <c r="E12"/>
  <c r="E13"/>
  <c r="E14"/>
  <c r="E15"/>
  <c r="E16"/>
  <c r="E17"/>
  <c r="E18"/>
  <c r="E19"/>
  <c r="E20"/>
  <c r="E21"/>
  <c r="E22"/>
  <c r="E23"/>
  <c r="E26"/>
  <c r="E27"/>
  <c r="E28"/>
  <c r="E29"/>
  <c r="E30"/>
  <c r="E31"/>
  <c r="E33"/>
  <c r="E34"/>
  <c r="E35"/>
  <c r="E36"/>
  <c r="E37"/>
  <c r="E4"/>
  <c r="D5"/>
  <c r="D6"/>
  <c r="D7"/>
  <c r="D8"/>
  <c r="D9"/>
  <c r="D10"/>
  <c r="D11"/>
  <c r="D12"/>
  <c r="D13"/>
  <c r="D14"/>
  <c r="D15"/>
  <c r="D16"/>
  <c r="D17"/>
  <c r="D18"/>
  <c r="D19"/>
  <c r="D20"/>
  <c r="D21"/>
  <c r="D22"/>
  <c r="D23"/>
  <c r="D27"/>
  <c r="D4"/>
  <c r="E6" i="56"/>
  <c r="E7"/>
  <c r="E8"/>
  <c r="E9"/>
  <c r="E10"/>
  <c r="E11"/>
  <c r="E12"/>
  <c r="E13"/>
  <c r="E14"/>
  <c r="E15"/>
  <c r="E16"/>
  <c r="E17"/>
  <c r="E18"/>
  <c r="E19"/>
  <c r="E21"/>
  <c r="E22"/>
  <c r="E23"/>
  <c r="E25"/>
  <c r="E26"/>
  <c r="E27"/>
  <c r="E28"/>
  <c r="E29"/>
  <c r="E31"/>
  <c r="E33"/>
  <c r="E38"/>
  <c r="E41"/>
  <c r="E4"/>
  <c r="D6"/>
  <c r="D7"/>
  <c r="D8"/>
  <c r="D9"/>
  <c r="D10"/>
  <c r="D11"/>
  <c r="D12"/>
  <c r="D13"/>
  <c r="D14"/>
  <c r="D15"/>
  <c r="D16"/>
  <c r="D17"/>
  <c r="D18"/>
  <c r="D21"/>
  <c r="D22"/>
  <c r="D23"/>
  <c r="D24"/>
  <c r="D25"/>
  <c r="D28"/>
  <c r="D4"/>
  <c r="E5" i="55"/>
  <c r="E6"/>
  <c r="E7"/>
  <c r="E8"/>
  <c r="E9"/>
  <c r="E10"/>
  <c r="E11"/>
  <c r="E12"/>
  <c r="E13"/>
  <c r="E14"/>
  <c r="E15"/>
  <c r="E16"/>
  <c r="E17"/>
  <c r="E18"/>
  <c r="E19"/>
  <c r="E20"/>
  <c r="E21"/>
  <c r="E22"/>
  <c r="E23"/>
  <c r="E26"/>
  <c r="E27"/>
  <c r="E28"/>
  <c r="E29"/>
  <c r="E30"/>
  <c r="E31"/>
  <c r="E33"/>
  <c r="E34"/>
  <c r="E35"/>
  <c r="E36"/>
  <c r="E37"/>
  <c r="E4"/>
  <c r="D5"/>
  <c r="D6"/>
  <c r="D7"/>
  <c r="D8"/>
  <c r="D9"/>
  <c r="D10"/>
  <c r="D11"/>
  <c r="D12"/>
  <c r="D13"/>
  <c r="D14"/>
  <c r="D15"/>
  <c r="D16"/>
  <c r="D17"/>
  <c r="D18"/>
  <c r="D19"/>
  <c r="D20"/>
  <c r="D21"/>
  <c r="D22"/>
  <c r="D23"/>
  <c r="D27"/>
  <c r="D4"/>
  <c r="F5"/>
  <c r="F27"/>
  <c r="F37" s="1"/>
  <c r="F28"/>
  <c r="E10" i="74"/>
  <c r="E22"/>
  <c r="E28"/>
  <c r="E47"/>
  <c r="E53"/>
  <c r="E59"/>
  <c r="E65"/>
  <c r="E4"/>
  <c r="D10"/>
  <c r="D11"/>
  <c r="D12"/>
  <c r="D13"/>
  <c r="D14"/>
  <c r="D16"/>
  <c r="D17"/>
  <c r="D18"/>
  <c r="D19"/>
  <c r="D20"/>
  <c r="D65"/>
  <c r="F65"/>
  <c r="C65"/>
  <c r="B65"/>
  <c r="B10"/>
  <c r="B12"/>
  <c r="B16"/>
  <c r="D10" i="75"/>
  <c r="D11"/>
  <c r="D12"/>
  <c r="D13"/>
  <c r="D14"/>
  <c r="D15"/>
  <c r="D16"/>
  <c r="D51"/>
  <c r="E9"/>
  <c r="E17"/>
  <c r="E21"/>
  <c r="E34"/>
  <c r="E40"/>
  <c r="E46"/>
  <c r="E51"/>
  <c r="E4"/>
  <c r="D9"/>
  <c r="F51"/>
  <c r="C14"/>
  <c r="C51" s="1"/>
  <c r="D1382" i="58" l="1"/>
  <c r="G1382" s="1"/>
  <c r="B51" i="75"/>
  <c r="B9"/>
  <c r="B14"/>
  <c r="E5" i="73"/>
  <c r="E7"/>
  <c r="E8"/>
  <c r="E12"/>
  <c r="E13"/>
  <c r="E14"/>
  <c r="E4"/>
  <c r="B15"/>
  <c r="D5"/>
  <c r="D6"/>
  <c r="E15"/>
  <c r="B15" i="72"/>
  <c r="E5"/>
  <c r="E7"/>
  <c r="E8"/>
  <c r="E12"/>
  <c r="E13"/>
  <c r="E14"/>
  <c r="E4"/>
  <c r="D5"/>
  <c r="D6"/>
  <c r="D38" i="71"/>
  <c r="D36"/>
  <c r="C38"/>
  <c r="B38"/>
  <c r="D40" i="70"/>
  <c r="E38"/>
  <c r="C38"/>
  <c r="B38"/>
  <c r="D12" i="69"/>
  <c r="D10"/>
  <c r="C12"/>
  <c r="B12"/>
  <c r="D13" i="68"/>
  <c r="C13"/>
  <c r="B13"/>
  <c r="D9"/>
  <c r="D5"/>
  <c r="C9"/>
  <c r="B9"/>
  <c r="E7" i="64"/>
  <c r="E8"/>
  <c r="E10"/>
  <c r="E12"/>
  <c r="E14"/>
  <c r="E15"/>
  <c r="E17"/>
  <c r="E18"/>
  <c r="E21"/>
  <c r="E22"/>
  <c r="E5"/>
  <c r="D5"/>
  <c r="D7"/>
  <c r="D8"/>
  <c r="D10"/>
  <c r="D12"/>
  <c r="D15"/>
  <c r="D17"/>
  <c r="D22"/>
  <c r="F22"/>
  <c r="F15"/>
  <c r="C22"/>
  <c r="C15"/>
  <c r="B22"/>
  <c r="B15"/>
  <c r="E27" i="63"/>
  <c r="E29"/>
  <c r="E31"/>
  <c r="E33"/>
  <c r="F33"/>
  <c r="C33"/>
  <c r="E8"/>
  <c r="E16"/>
  <c r="E18"/>
  <c r="E19"/>
  <c r="E23"/>
  <c r="E24"/>
  <c r="E26"/>
  <c r="E7"/>
  <c r="D8"/>
  <c r="D16"/>
  <c r="D18"/>
  <c r="D19"/>
  <c r="D24"/>
  <c r="D26"/>
  <c r="D7"/>
  <c r="F26"/>
  <c r="F24"/>
  <c r="C26"/>
  <c r="B26"/>
  <c r="C33" i="57"/>
  <c r="F28"/>
  <c r="C28"/>
  <c r="F27"/>
  <c r="C27"/>
  <c r="B19"/>
  <c r="F5"/>
  <c r="B5"/>
  <c r="F28" i="56"/>
  <c r="F41" s="1"/>
  <c r="C28"/>
  <c r="B28"/>
  <c r="C33" i="55"/>
  <c r="C28"/>
  <c r="C27"/>
  <c r="B19"/>
  <c r="B5"/>
  <c r="D15" i="73" l="1"/>
  <c r="F37" i="57"/>
  <c r="B4"/>
  <c r="C37"/>
  <c r="C41" i="56"/>
  <c r="C37" i="55"/>
  <c r="B4"/>
  <c r="B27" i="57" l="1"/>
  <c r="B27" i="55"/>
  <c r="I9" i="68" l="1"/>
  <c r="E43" i="70"/>
  <c r="E45"/>
  <c r="I15" i="64" l="1"/>
  <c r="I28" i="56"/>
  <c r="D54" i="70"/>
  <c r="B12" i="59"/>
</calcChain>
</file>

<file path=xl/sharedStrings.xml><?xml version="1.0" encoding="utf-8"?>
<sst xmlns="http://schemas.openxmlformats.org/spreadsheetml/2006/main" count="2589" uniqueCount="1864">
  <si>
    <t>一、税收收入</t>
  </si>
  <si>
    <t>一、一般公共服务支出</t>
  </si>
  <si>
    <t>二、非税收入</t>
  </si>
  <si>
    <t>收入合计</t>
  </si>
  <si>
    <t>支出合计</t>
  </si>
  <si>
    <t>转移性支出</t>
  </si>
  <si>
    <t>收入总计</t>
  </si>
  <si>
    <t>二、外交支出</t>
  </si>
  <si>
    <t>三、国防支出</t>
  </si>
  <si>
    <t>四、公共安全支出</t>
  </si>
  <si>
    <t>五、教育支出</t>
  </si>
  <si>
    <t>六、科学技术支出</t>
  </si>
  <si>
    <t>七、文化体育与传媒支出</t>
  </si>
  <si>
    <t>八、社会保障和就业支出</t>
  </si>
  <si>
    <t>九、医疗卫生与计划生育支出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</si>
  <si>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</si>
  <si>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</si>
  <si>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</si>
  <si>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</si>
  <si>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</si>
  <si>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</si>
  <si>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</si>
  <si>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</si>
  <si>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十八、国土海洋气象等支出</t>
  </si>
  <si>
    <t>十九、住房保障支出</t>
  </si>
  <si>
    <t>二十、粮油物资储备支出</t>
  </si>
  <si>
    <t>二十一、预备费</t>
  </si>
  <si>
    <t>二十二、其他支出</t>
  </si>
  <si>
    <t>二十三、债务付息支出</t>
  </si>
  <si>
    <t>二十四、债务发行费用支出</t>
  </si>
  <si>
    <t>债务还本支出</t>
  </si>
  <si>
    <t>单位：万元</t>
  </si>
  <si>
    <t>项目</t>
  </si>
  <si>
    <t xml:space="preserve">  基本工资</t>
  </si>
  <si>
    <t xml:space="preserve">  津贴补贴</t>
  </si>
  <si>
    <t xml:space="preserve">  奖金</t>
  </si>
  <si>
    <t xml:space="preserve">  绩效工资</t>
  </si>
  <si>
    <t xml:space="preserve">  其他工资福利支出</t>
  </si>
  <si>
    <t xml:space="preserve">  物业管理费</t>
  </si>
  <si>
    <t xml:space="preserve">  公务用车运行维护费</t>
  </si>
  <si>
    <t xml:space="preserve">  其他商品和服务支出</t>
  </si>
  <si>
    <t xml:space="preserve">  离休费</t>
  </si>
  <si>
    <t xml:space="preserve">  退休费</t>
  </si>
  <si>
    <t xml:space="preserve">  生活补助</t>
  </si>
  <si>
    <t xml:space="preserve">  助学金</t>
  </si>
  <si>
    <t xml:space="preserve">  住房公积金</t>
  </si>
  <si>
    <t xml:space="preserve">  提租补贴</t>
  </si>
  <si>
    <t xml:space="preserve">  其他对个人和家庭的补助支出</t>
  </si>
  <si>
    <t xml:space="preserve">  伙食补助费</t>
  </si>
  <si>
    <t xml:space="preserve">  办公费</t>
  </si>
  <si>
    <t xml:space="preserve">  印刷费</t>
  </si>
  <si>
    <t xml:space="preserve">  咨询费</t>
  </si>
  <si>
    <t xml:space="preserve">  手续费</t>
  </si>
  <si>
    <t xml:space="preserve">  水费</t>
  </si>
  <si>
    <t xml:space="preserve">  电费</t>
  </si>
  <si>
    <t xml:space="preserve">  邮电费</t>
  </si>
  <si>
    <t xml:space="preserve">  取暖费</t>
  </si>
  <si>
    <t xml:space="preserve">  差旅费</t>
  </si>
  <si>
    <t xml:space="preserve">  因公出国(境)费用 </t>
  </si>
  <si>
    <t xml:space="preserve">  维修(护)费</t>
  </si>
  <si>
    <t xml:space="preserve">  租赁费</t>
  </si>
  <si>
    <t xml:space="preserve">  会议费</t>
  </si>
  <si>
    <t xml:space="preserve">  培训费</t>
  </si>
  <si>
    <t xml:space="preserve">  公务接待费</t>
  </si>
  <si>
    <t xml:space="preserve">  专用材料费</t>
  </si>
  <si>
    <t xml:space="preserve">  被装购置费</t>
  </si>
  <si>
    <t xml:space="preserve">  专用燃料费</t>
  </si>
  <si>
    <t xml:space="preserve">  劳务费</t>
  </si>
  <si>
    <t xml:space="preserve">  委托业务费</t>
  </si>
  <si>
    <t xml:space="preserve">  工会经费</t>
  </si>
  <si>
    <t xml:space="preserve">  福利费</t>
  </si>
  <si>
    <t xml:space="preserve">  其他交通费用</t>
  </si>
  <si>
    <t xml:space="preserve">  税金及附加费用</t>
  </si>
  <si>
    <t xml:space="preserve">  退职(役)费</t>
  </si>
  <si>
    <t xml:space="preserve">  抚恤金</t>
  </si>
  <si>
    <t xml:space="preserve">  救济费</t>
  </si>
  <si>
    <t xml:space="preserve">  医疗费</t>
  </si>
  <si>
    <t xml:space="preserve">  奖励金</t>
  </si>
  <si>
    <t xml:space="preserve">  生产补贴</t>
  </si>
  <si>
    <t xml:space="preserve">  购房补贴</t>
  </si>
  <si>
    <t xml:space="preserve">  房屋建筑物购建</t>
  </si>
  <si>
    <t xml:space="preserve">  办公设备购置</t>
  </si>
  <si>
    <t xml:space="preserve">  专用设备购置</t>
  </si>
  <si>
    <t xml:space="preserve">  基础设施建设</t>
  </si>
  <si>
    <t xml:space="preserve">  大型修缮</t>
  </si>
  <si>
    <t xml:space="preserve">  信息网络及软件购置更新</t>
  </si>
  <si>
    <t xml:space="preserve">  物资储备</t>
  </si>
  <si>
    <t xml:space="preserve">  土地补偿</t>
  </si>
  <si>
    <t xml:space="preserve">  安置补助</t>
  </si>
  <si>
    <t xml:space="preserve">  地上附着物和青苗补偿</t>
  </si>
  <si>
    <t xml:space="preserve">  拆迁补偿</t>
  </si>
  <si>
    <t xml:space="preserve">  公务用车购置</t>
  </si>
  <si>
    <t xml:space="preserve">  其他交通工具购置</t>
  </si>
  <si>
    <t xml:space="preserve">  其他资本性支出</t>
  </si>
  <si>
    <t xml:space="preserve">  企业政策性补贴</t>
  </si>
  <si>
    <t xml:space="preserve">  事业单位补贴</t>
  </si>
  <si>
    <t xml:space="preserve">  财政贴息</t>
  </si>
  <si>
    <t xml:space="preserve">  其他对企事业单位的补贴</t>
  </si>
  <si>
    <t xml:space="preserve">  国内债务付息</t>
  </si>
  <si>
    <t xml:space="preserve">  国外债务付息</t>
  </si>
  <si>
    <t xml:space="preserve">  赠与</t>
  </si>
  <si>
    <t> 单位：万元</t>
  </si>
  <si>
    <t>本年收入小计</t>
  </si>
  <si>
    <t>一、文化体育与传媒支出</t>
  </si>
  <si>
    <t>二、社会保障和就业支出</t>
  </si>
  <si>
    <t>三、节能环保支出</t>
  </si>
  <si>
    <t>四、城乡社区支出</t>
  </si>
  <si>
    <t>五、农林水支出</t>
  </si>
  <si>
    <t>六、交通运输支出</t>
  </si>
  <si>
    <t>七、资源勘探信息等支出</t>
  </si>
  <si>
    <t>八、商业服务业等支出</t>
  </si>
  <si>
    <t>九、其他支出</t>
  </si>
  <si>
    <t>十、债务付息支出</t>
  </si>
  <si>
    <t>十一、债务发行费用支出</t>
  </si>
  <si>
    <t>本年支出小计</t>
  </si>
  <si>
    <t>小计</t>
  </si>
  <si>
    <t>一、企业职工基本养老保险基金收入</t>
  </si>
  <si>
    <t xml:space="preserve">          利息收入</t>
  </si>
  <si>
    <t xml:space="preserve">          财政补贴收入</t>
  </si>
  <si>
    <t xml:space="preserve">          其他收入</t>
  </si>
  <si>
    <t>二、城乡居民基本养老保险基金收入</t>
  </si>
  <si>
    <t>三、机关事业单位基本养老保险基金收入</t>
  </si>
  <si>
    <t>四、职工基本医疗保险基金收入</t>
  </si>
  <si>
    <t>五、居民基本医疗保险基金收入</t>
  </si>
  <si>
    <t>(二) 新型农村合作医疗基金收入</t>
  </si>
  <si>
    <t>六、工伤保险基金收入</t>
  </si>
  <si>
    <t>七、失业保险基金收入</t>
  </si>
  <si>
    <t>八、生育保险基金收入</t>
  </si>
  <si>
    <t>合    计</t>
  </si>
  <si>
    <t xml:space="preserve">    其中：保险费收入</t>
  </si>
  <si>
    <t>一、企业职工基本养老保险基金支出</t>
  </si>
  <si>
    <t>二、城乡居民基本养老保险基金支出</t>
  </si>
  <si>
    <t>三、机关事业单位基本养老保险基金支出</t>
  </si>
  <si>
    <t>四、职工基本医疗保险基金支出</t>
  </si>
  <si>
    <t>五、居民基本医疗保险基金支出</t>
  </si>
  <si>
    <t xml:space="preserve"> (一) 城乡居民基本医疗保险基金支出</t>
  </si>
  <si>
    <t>(二) 新型农村合作医疗基金支出</t>
  </si>
  <si>
    <t xml:space="preserve"> (三) 城镇居民基本医疗保险基金支出</t>
  </si>
  <si>
    <t>六、工伤保险基金支出</t>
  </si>
  <si>
    <t>七、失业保险基金支出</t>
  </si>
  <si>
    <t>八、生育保险基金支出</t>
  </si>
  <si>
    <t>项　目</t>
  </si>
  <si>
    <t>项      目</t>
  </si>
  <si>
    <t xml:space="preserve">          动用上年结余收入</t>
  </si>
  <si>
    <t xml:space="preserve"> (一) 城乡居民基本医疗保险基金收入</t>
  </si>
  <si>
    <t xml:space="preserve"> (三) 城镇居民基本医疗保险基金收入</t>
  </si>
  <si>
    <t>调出资金</t>
  </si>
  <si>
    <t>年终结余</t>
  </si>
  <si>
    <t>上解上级支出</t>
  </si>
  <si>
    <t>单位：万元</t>
    <phoneticPr fontId="38" type="noConversion"/>
  </si>
  <si>
    <t>预算数</t>
    <phoneticPr fontId="38" type="noConversion"/>
  </si>
  <si>
    <t>决算数</t>
    <phoneticPr fontId="38" type="noConversion"/>
  </si>
  <si>
    <t>决算数为预算数的％</t>
    <phoneticPr fontId="38" type="noConversion"/>
  </si>
  <si>
    <t>决算数为上年决算数的％</t>
    <phoneticPr fontId="38" type="noConversion"/>
  </si>
  <si>
    <t>预算数</t>
  </si>
  <si>
    <t>决算数</t>
  </si>
  <si>
    <t>决算数为预算数的％</t>
  </si>
  <si>
    <t>决算数为上年决算数的％</t>
  </si>
  <si>
    <t>单位：万元</t>
    <phoneticPr fontId="38" type="noConversion"/>
  </si>
  <si>
    <t>支出项目</t>
    <phoneticPr fontId="38" type="noConversion"/>
  </si>
  <si>
    <t>决算数</t>
    <phoneticPr fontId="38" type="noConversion"/>
  </si>
  <si>
    <t>决算数为上年决算数的％</t>
    <phoneticPr fontId="38" type="noConversion"/>
  </si>
  <si>
    <t>单位：万元</t>
    <phoneticPr fontId="38" type="noConversion"/>
  </si>
  <si>
    <t>决算数</t>
    <phoneticPr fontId="38" type="noConversion"/>
  </si>
  <si>
    <t>预算数</t>
    <phoneticPr fontId="38" type="noConversion"/>
  </si>
  <si>
    <t>决算数为预算数的％</t>
    <phoneticPr fontId="38" type="noConversion"/>
  </si>
  <si>
    <t>决算数</t>
    <phoneticPr fontId="38" type="noConversion"/>
  </si>
  <si>
    <t>决算数</t>
    <phoneticPr fontId="38" type="noConversion"/>
  </si>
  <si>
    <t>1、</t>
    <phoneticPr fontId="38" type="noConversion"/>
  </si>
  <si>
    <t>2、</t>
    <phoneticPr fontId="38" type="noConversion"/>
  </si>
  <si>
    <t>3、</t>
    <phoneticPr fontId="38" type="noConversion"/>
  </si>
  <si>
    <t>4、</t>
    <phoneticPr fontId="38" type="noConversion"/>
  </si>
  <si>
    <t>5、</t>
    <phoneticPr fontId="38" type="noConversion"/>
  </si>
  <si>
    <t>6、</t>
    <phoneticPr fontId="38" type="noConversion"/>
  </si>
  <si>
    <t>7、</t>
    <phoneticPr fontId="38" type="noConversion"/>
  </si>
  <si>
    <t>11、</t>
    <phoneticPr fontId="38" type="noConversion"/>
  </si>
  <si>
    <t>17、</t>
    <phoneticPr fontId="38" type="noConversion"/>
  </si>
  <si>
    <t>附件</t>
    <phoneticPr fontId="38" type="noConversion"/>
  </si>
  <si>
    <t>上级补助收入</t>
  </si>
  <si>
    <t>上年结余</t>
  </si>
  <si>
    <t>债务(转贷)收入</t>
  </si>
  <si>
    <t>增设预算周转金</t>
  </si>
  <si>
    <t>国债转贷拨付数及年终结余</t>
  </si>
  <si>
    <t>安排预算稳定调节基金</t>
  </si>
  <si>
    <t>援助其他地区支出</t>
  </si>
  <si>
    <t xml:space="preserve">计划单列市上解省支出 </t>
  </si>
  <si>
    <t>待偿债置换一般债券结余</t>
  </si>
  <si>
    <t xml:space="preserve">年终结余                         </t>
  </si>
  <si>
    <t>净结余</t>
  </si>
  <si>
    <t>省补助计划单列市收入</t>
  </si>
  <si>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</si>
  <si>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</si>
  <si>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</si>
  <si>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</si>
  <si>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</si>
  <si>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</si>
  <si>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</si>
  <si>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</si>
  <si>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</si>
  <si>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</si>
  <si>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</si>
  <si>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</si>
  <si>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</si>
  <si>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</si>
  <si>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</si>
  <si>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</si>
  <si>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</si>
  <si>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</si>
  <si>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</si>
  <si>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</si>
  <si>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专项业务活动</t>
  </si>
  <si>
    <t xml:space="preserve">    政务公开审批</t>
  </si>
  <si>
    <t xml:space="preserve">    法制建设</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</si>
  <si>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</si>
  <si>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</si>
  <si>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</si>
  <si>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</si>
  <si>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</si>
  <si>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</si>
  <si>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</si>
  <si>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</si>
  <si>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</si>
  <si>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应对气候变化管理事务</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</si>
  <si>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</si>
  <si>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</si>
  <si>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</si>
  <si>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</si>
  <si>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</si>
  <si>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</si>
  <si>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</si>
  <si>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</si>
  <si>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</si>
  <si>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</si>
  <si>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</si>
  <si>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</si>
  <si>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</si>
  <si>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</si>
  <si>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</si>
  <si>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</si>
  <si>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税务办案</t>
  </si>
  <si>
    <t xml:space="preserve">    税务登记证及发票管理</t>
  </si>
  <si>
    <t xml:space="preserve">    代扣代收代征税款手续费</t>
  </si>
  <si>
    <t xml:space="preserve">    税务宣传</t>
  </si>
  <si>
    <t xml:space="preserve">    协税护税</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</si>
  <si>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</si>
  <si>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</si>
  <si>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</si>
  <si>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</si>
  <si>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</si>
  <si>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</si>
  <si>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收费业务</t>
  </si>
  <si>
    <t xml:space="preserve">    缉私办案</t>
  </si>
  <si>
    <t xml:space="preserve">    口岸电子执法系统建设与维护</t>
  </si>
  <si>
    <t xml:space="preserve">    其他海关事务支出</t>
  </si>
  <si>
    <t xml:space="preserve">  人力资源事务</t>
  </si>
  <si>
    <t xml:space="preserve">    政府特殊津贴</t>
  </si>
  <si>
    <t xml:space="preserve">    资助留学回国人员</t>
  </si>
  <si>
    <t xml:space="preserve">    军队转业干部安置</t>
  </si>
  <si>
    <t xml:space="preserve">    博士后日常经费</t>
  </si>
  <si>
    <t xml:space="preserve">    引进人才费用</t>
  </si>
  <si>
    <t xml:space="preserve">    公务员考核</t>
  </si>
  <si>
    <t xml:space="preserve">    公务员履职能力提升</t>
  </si>
  <si>
    <t xml:space="preserve">    公务员招考</t>
  </si>
  <si>
    <t xml:space="preserve">    公务员综合管理</t>
  </si>
  <si>
    <t xml:space="preserve">    其他人力资源事务支出</t>
  </si>
  <si>
    <t xml:space="preserve">  纪检监察事务</t>
  </si>
  <si>
    <t xml:space="preserve">    大案要案查处</t>
  </si>
  <si>
    <t xml:space="preserve">    派驻派出机构</t>
  </si>
  <si>
    <t xml:space="preserve">    中央巡视</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</si>
  <si>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</si>
  <si>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</si>
  <si>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</si>
  <si>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</si>
  <si>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</si>
  <si>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</si>
  <si>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</si>
  <si>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</si>
  <si>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</si>
  <si>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</si>
  <si>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国家知识产权战略</t>
  </si>
  <si>
    <t xml:space="preserve">    专利试点和产业化推进</t>
  </si>
  <si>
    <t xml:space="preserve">    专利执法</t>
  </si>
  <si>
    <t xml:space="preserve">    国际组织专项活动</t>
  </si>
  <si>
    <t xml:space="preserve">    知识产权宏观管理</t>
  </si>
  <si>
    <t xml:space="preserve">    其他知识产权事务支出</t>
  </si>
  <si>
    <t xml:space="preserve">  工商行政管理事务</t>
  </si>
  <si>
    <t xml:space="preserve">    工商行政管理专项</t>
  </si>
  <si>
    <t xml:space="preserve">    执法办案专项</t>
  </si>
  <si>
    <t xml:space="preserve">    消费者权益保护</t>
  </si>
  <si>
    <t xml:space="preserve">    其他工商行政管理事务支出</t>
  </si>
  <si>
    <t xml:space="preserve">  质量技术监督与检验检疫事务</t>
  </si>
  <si>
    <t xml:space="preserve">    出入境检验检疫行政执法和业务管理</t>
  </si>
  <si>
    <t xml:space="preserve">    出入境检验检疫技术支持</t>
  </si>
  <si>
    <t xml:space="preserve">    质量技术监督行政执法及业务管理</t>
  </si>
  <si>
    <t xml:space="preserve">    质量技术监督技术支持</t>
  </si>
  <si>
    <t xml:space="preserve">    认证认可监督管理</t>
  </si>
  <si>
    <t xml:space="preserve">    标准化管理</t>
  </si>
  <si>
    <t xml:space="preserve">    其他质量技术监督与检验检疫事务支出</t>
  </si>
  <si>
    <t xml:space="preserve">  民族事务</t>
  </si>
  <si>
    <t xml:space="preserve">    民族工作专项</t>
  </si>
  <si>
    <t xml:space="preserve">    其他民族事务支出</t>
  </si>
  <si>
    <t xml:space="preserve">  宗教事务</t>
  </si>
  <si>
    <t xml:space="preserve">    宗教工作专项</t>
  </si>
  <si>
    <t xml:space="preserve">    其他宗教事务支出</t>
  </si>
  <si>
    <t xml:space="preserve">  港澳台侨事务</t>
  </si>
  <si>
    <t xml:space="preserve">    港澳事务</t>
  </si>
  <si>
    <t xml:space="preserve">    台湾事务</t>
  </si>
  <si>
    <t xml:space="preserve">    华侨事务</t>
  </si>
  <si>
    <t xml:space="preserve">    其他港澳台侨事务支出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</si>
  <si>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</si>
  <si>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</si>
  <si>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</si>
  <si>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</si>
  <si>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</si>
  <si>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</si>
  <si>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厂务公开</t>
  </si>
  <si>
    <t xml:space="preserve">    工会疗养休养</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</si>
  <si>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</si>
  <si>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</si>
  <si>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</si>
  <si>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</si>
  <si>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</si>
  <si>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其他组织事务支出</t>
  </si>
  <si>
    <t xml:space="preserve">  宣传事务</t>
  </si>
  <si>
    <t xml:space="preserve">    其他宣传事务支出</t>
  </si>
  <si>
    <t xml:space="preserve">  统战事务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</si>
  <si>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</si>
  <si>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</si>
  <si>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</si>
  <si>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</si>
  <si>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</si>
  <si>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</si>
  <si>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</si>
  <si>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</si>
  <si>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</si>
  <si>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</si>
  <si>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</si>
  <si>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</si>
  <si>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</si>
  <si>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</si>
  <si>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</si>
  <si>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对外成套项目援助</t>
  </si>
  <si>
    <t xml:space="preserve">    对外一般物资援助</t>
  </si>
  <si>
    <t xml:space="preserve">    对外科技合作援助</t>
  </si>
  <si>
    <t xml:space="preserve">    对外优惠贷款援助及贴息</t>
  </si>
  <si>
    <t xml:space="preserve">    对外医疗援助</t>
  </si>
  <si>
    <t xml:space="preserve">    其他对外援助支出</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</si>
  <si>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</si>
  <si>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</si>
  <si>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</si>
  <si>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</si>
  <si>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</si>
  <si>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</si>
  <si>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</si>
  <si>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</si>
  <si>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</si>
  <si>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</si>
  <si>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</si>
  <si>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</si>
  <si>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</si>
  <si>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</si>
  <si>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</si>
  <si>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</si>
  <si>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</si>
  <si>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其他外交支出(款)</t>
  </si>
  <si>
    <t xml:space="preserve">    其他外交支出(项)</t>
  </si>
  <si>
    <t>公共安全支出</t>
  </si>
  <si>
    <t xml:space="preserve">  武装警察</t>
  </si>
  <si>
    <t xml:space="preserve">    内卫</t>
  </si>
  <si>
    <t xml:space="preserve">    边防</t>
  </si>
  <si>
    <t xml:space="preserve">    消防</t>
  </si>
  <si>
    <t xml:space="preserve">    警卫</t>
  </si>
  <si>
    <t xml:space="preserve">    黄金</t>
  </si>
  <si>
    <t xml:space="preserve">    森林</t>
  </si>
  <si>
    <t xml:space="preserve">    水电</t>
  </si>
  <si>
    <t xml:space="preserve">    交通</t>
  </si>
  <si>
    <t xml:space="preserve">    其他武装警察支出</t>
  </si>
  <si>
    <t xml:space="preserve">  公安</t>
  </si>
  <si>
    <t xml:space="preserve">    治安管理</t>
  </si>
  <si>
    <t xml:space="preserve">    国内安全保卫</t>
  </si>
  <si>
    <t xml:space="preserve">    刑事侦查</t>
  </si>
  <si>
    <t xml:space="preserve">    经济犯罪侦查</t>
  </si>
  <si>
    <t xml:space="preserve">    出入境管理</t>
  </si>
  <si>
    <t xml:space="preserve">    行动技术管理</t>
  </si>
  <si>
    <t xml:space="preserve">    防范和处理邪教犯罪</t>
  </si>
  <si>
    <t xml:space="preserve">    禁毒管理</t>
  </si>
  <si>
    <t xml:space="preserve">    道路交通管理</t>
  </si>
  <si>
    <t xml:space="preserve">    网络侦控管理</t>
  </si>
  <si>
    <t xml:space="preserve">    反恐怖</t>
  </si>
  <si>
    <t xml:space="preserve">    居民身份证管理</t>
  </si>
  <si>
    <t xml:space="preserve">    网络运行及维护</t>
  </si>
  <si>
    <t xml:space="preserve">    拘押收教场所管理</t>
  </si>
  <si>
    <t xml:space="preserve">    警犬繁育及训养</t>
  </si>
  <si>
    <t xml:space="preserve">    其他公安支出</t>
  </si>
  <si>
    <t xml:space="preserve">  国家安全</t>
  </si>
  <si>
    <t xml:space="preserve">    安全业务</t>
  </si>
  <si>
    <t xml:space="preserve">    其他国家安全支出</t>
  </si>
  <si>
    <t xml:space="preserve">  检察</t>
  </si>
  <si>
    <t xml:space="preserve">    查办和预防职务犯罪</t>
  </si>
  <si>
    <t xml:space="preserve">    公诉和审判监督</t>
  </si>
  <si>
    <t xml:space="preserve">    侦查监督</t>
  </si>
  <si>
    <t xml:space="preserve">    执行监督</t>
  </si>
  <si>
    <t xml:space="preserve">    控告申诉</t>
  </si>
  <si>
    <t xml:space="preserve">    “两房”建设</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</si>
  <si>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</si>
  <si>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</si>
  <si>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</si>
  <si>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</si>
  <si>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</si>
  <si>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</si>
  <si>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</si>
  <si>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</si>
  <si>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</si>
  <si>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律师公证管理</t>
  </si>
  <si>
    <t xml:space="preserve">    法律援助</t>
  </si>
  <si>
    <t xml:space="preserve">    司法统一考试</t>
  </si>
  <si>
    <t xml:space="preserve">    仲裁</t>
  </si>
  <si>
    <t xml:space="preserve">    社区矫正</t>
  </si>
  <si>
    <t xml:space="preserve">    司法鉴定</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</si>
  <si>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</si>
  <si>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</si>
  <si>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</si>
  <si>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</si>
  <si>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</si>
  <si>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</si>
  <si>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</si>
  <si>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</si>
  <si>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</si>
  <si>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</si>
  <si>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</si>
  <si>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</si>
  <si>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</si>
  <si>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</si>
  <si>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</si>
  <si>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</si>
  <si>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专项缉私活动支出</t>
  </si>
  <si>
    <t xml:space="preserve">    缉私情报</t>
  </si>
  <si>
    <t xml:space="preserve">    禁毒及缉毒</t>
  </si>
  <si>
    <t xml:space="preserve">    其他缉私警察支出</t>
  </si>
  <si>
    <t xml:space="preserve">  海警</t>
  </si>
  <si>
    <t xml:space="preserve">    公安现役基本支出</t>
  </si>
  <si>
    <t xml:space="preserve">    一般管理事务</t>
  </si>
  <si>
    <t xml:space="preserve">    维权执法业务</t>
  </si>
  <si>
    <t xml:space="preserve">    装备建设和运行维护</t>
  </si>
  <si>
    <t xml:space="preserve">    信息化建设及运行维护</t>
  </si>
  <si>
    <t xml:space="preserve">    基础设施建设及维护</t>
  </si>
  <si>
    <t xml:space="preserve">    其他海警支出</t>
  </si>
  <si>
    <t xml:space="preserve">  其他公共安全支出(款)</t>
  </si>
  <si>
    <t xml:space="preserve">    其他公共安全支出(项)</t>
  </si>
  <si>
    <t xml:space="preserve">    其他消防</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</si>
  <si>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</si>
  <si>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</si>
  <si>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</si>
  <si>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</si>
  <si>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</si>
  <si>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</si>
  <si>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</si>
  <si>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</si>
  <si>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</si>
  <si>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化解农村义务教育债务支出</t>
  </si>
  <si>
    <t xml:space="preserve">    化解普通高中债务支出</t>
  </si>
  <si>
    <t xml:space="preserve">    其他普通教育支出</t>
  </si>
  <si>
    <t xml:space="preserve">  职业教育</t>
  </si>
  <si>
    <t xml:space="preserve">    初等职业教育</t>
  </si>
  <si>
    <t xml:space="preserve">    中专教育</t>
  </si>
  <si>
    <t xml:space="preserve">    技校教育</t>
  </si>
  <si>
    <t xml:space="preserve">    职业高中教育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</si>
  <si>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</si>
  <si>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</si>
  <si>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</si>
  <si>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</si>
  <si>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</si>
  <si>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</si>
  <si>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</si>
  <si>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</si>
  <si>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</si>
  <si>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</si>
  <si>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</si>
  <si>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</si>
  <si>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</si>
  <si>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</si>
  <si>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</si>
  <si>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</si>
  <si>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</si>
  <si>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</si>
  <si>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</si>
  <si>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</si>
  <si>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</si>
  <si>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</si>
  <si>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</si>
  <si>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</si>
  <si>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</si>
  <si>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</si>
  <si>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</si>
  <si>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</si>
  <si>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</si>
  <si>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</si>
  <si>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</si>
  <si>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</si>
  <si>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</si>
  <si>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</si>
  <si>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</si>
  <si>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</si>
  <si>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</si>
  <si>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</si>
  <si>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</si>
  <si>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</si>
  <si>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重点基础研究规划</t>
  </si>
  <si>
    <t xml:space="preserve">    自然科学基金</t>
  </si>
  <si>
    <t xml:space="preserve">    重点实验室及相关设施</t>
  </si>
  <si>
    <t xml:space="preserve">    重大科学工程</t>
  </si>
  <si>
    <t xml:space="preserve">    专项基础科研</t>
  </si>
  <si>
    <t xml:space="preserve">    专项技术基础</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</si>
  <si>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</si>
  <si>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</si>
  <si>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</si>
  <si>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</si>
  <si>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</si>
  <si>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</si>
  <si>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</si>
  <si>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应用技术研究与开发</t>
  </si>
  <si>
    <t xml:space="preserve">    产业技术研究与开发</t>
  </si>
  <si>
    <t xml:space="preserve">    科技成果转化与扩散</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</si>
  <si>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</si>
  <si>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</si>
  <si>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</si>
  <si>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</si>
  <si>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</si>
  <si>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</si>
  <si>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</si>
  <si>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</si>
  <si>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</si>
  <si>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</si>
  <si>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</si>
  <si>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</si>
  <si>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</si>
  <si>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</si>
  <si>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</si>
  <si>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</si>
  <si>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</si>
  <si>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</si>
  <si>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</si>
  <si>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</si>
  <si>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</si>
  <si>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</si>
  <si>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</si>
  <si>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其他科学技术支出(款)</t>
  </si>
  <si>
    <t xml:space="preserve">    科技奖励</t>
  </si>
  <si>
    <t xml:space="preserve">    核应急</t>
  </si>
  <si>
    <t xml:space="preserve">    转制科研机构</t>
  </si>
  <si>
    <t xml:space="preserve">    其他科学技术支出(项)</t>
  </si>
  <si>
    <t>文化体育与传媒支出</t>
  </si>
  <si>
    <t xml:space="preserve">  文化</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</si>
  <si>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</si>
  <si>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</si>
  <si>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</si>
  <si>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</si>
  <si>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</si>
  <si>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</si>
  <si>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文化交流与合作</t>
  </si>
  <si>
    <t xml:space="preserve">    文化创作与保护</t>
  </si>
  <si>
    <t xml:space="preserve">    文化市场管理</t>
  </si>
  <si>
    <t xml:space="preserve">    其他文化支出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</si>
  <si>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</si>
  <si>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</si>
  <si>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</si>
  <si>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</si>
  <si>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</si>
  <si>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</si>
  <si>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</si>
  <si>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</si>
  <si>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</si>
  <si>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</si>
  <si>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</si>
  <si>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</si>
  <si>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</si>
  <si>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新闻出版广播影视</t>
  </si>
  <si>
    <t xml:space="preserve">    广播</t>
  </si>
  <si>
    <t xml:space="preserve">    电视</t>
  </si>
  <si>
    <t xml:space="preserve">    电影</t>
  </si>
  <si>
    <t xml:space="preserve">    新闻通讯</t>
  </si>
  <si>
    <t xml:space="preserve">    出版发行</t>
  </si>
  <si>
    <t xml:space="preserve">    版权管理</t>
  </si>
  <si>
    <t xml:space="preserve">    其他新闻出版广播影视支出</t>
  </si>
  <si>
    <t xml:space="preserve">  其他文化体育与传媒支出(款)</t>
  </si>
  <si>
    <t xml:space="preserve">    宣传文化发展专项支出</t>
  </si>
  <si>
    <t xml:space="preserve">    文化产业发展专项支出</t>
  </si>
  <si>
    <t xml:space="preserve">    其他文化体育与传媒支出(项)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</si>
  <si>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</si>
  <si>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</si>
  <si>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</si>
  <si>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</si>
  <si>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</si>
  <si>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</si>
  <si>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</si>
  <si>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</si>
  <si>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</si>
  <si>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</si>
  <si>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其他人力资源和社会保障管理事务支出</t>
  </si>
  <si>
    <t xml:space="preserve">  民政管理事务</t>
  </si>
  <si>
    <t xml:space="preserve">    拥军优属</t>
  </si>
  <si>
    <t xml:space="preserve">    老龄事务</t>
  </si>
  <si>
    <t xml:space="preserve">    民间组织管理</t>
  </si>
  <si>
    <t xml:space="preserve">    行政区划和地名管理</t>
  </si>
  <si>
    <t xml:space="preserve">    基层政权和社区建设</t>
  </si>
  <si>
    <t xml:space="preserve">    部队供应</t>
  </si>
  <si>
    <t xml:space="preserve">    其他民政管理事务支出</t>
  </si>
  <si>
    <t xml:space="preserve">  财政对社会保险基金的补助</t>
  </si>
  <si>
    <t xml:space="preserve">    财政对基本养老保险基金的补助</t>
  </si>
  <si>
    <t xml:space="preserve">    财政对失业保险基金的补助</t>
  </si>
  <si>
    <t xml:space="preserve">    财政对基本医疗保险基金的补助</t>
  </si>
  <si>
    <t xml:space="preserve">    财政对工伤保险基金的补助</t>
  </si>
  <si>
    <t xml:space="preserve">    财政对生育保险基金的补助</t>
  </si>
  <si>
    <t xml:space="preserve">    财政对城乡居民基本养老保险基金的补助</t>
  </si>
  <si>
    <t xml:space="preserve">    财政对其他社会保险基金的补助</t>
  </si>
  <si>
    <t xml:space="preserve">  行政事业单位离退休</t>
  </si>
  <si>
    <t xml:space="preserve">    归口管理的行政单位离退休</t>
  </si>
  <si>
    <t xml:space="preserve">    事业单位离退休</t>
  </si>
  <si>
    <t xml:space="preserve">    离退休人员管理机构</t>
  </si>
  <si>
    <t xml:space="preserve">    未归口管理的行政单位离退休</t>
  </si>
  <si>
    <t xml:space="preserve">    机关事业单位基本养老保险缴费支出</t>
  </si>
  <si>
    <t xml:space="preserve">    机关事业单位职业年金缴费支出</t>
  </si>
  <si>
    <t xml:space="preserve">    对机关事业单位基本养老保险基金的补助</t>
  </si>
  <si>
    <t xml:space="preserve">    其他行政事业单位离退休支出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</si>
  <si>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</si>
  <si>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</si>
  <si>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</si>
  <si>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</si>
  <si>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</si>
  <si>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</si>
  <si>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</si>
  <si>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</si>
  <si>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</si>
  <si>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</si>
  <si>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特定就业政策支出</t>
  </si>
  <si>
    <t xml:space="preserve">    就业见习补贴</t>
  </si>
  <si>
    <t xml:space="preserve">    高技能人才培养补助</t>
  </si>
  <si>
    <t xml:space="preserve">    求职创业补贴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</si>
  <si>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</si>
  <si>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</si>
  <si>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</si>
  <si>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</si>
  <si>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</si>
  <si>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</si>
  <si>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</si>
  <si>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</si>
  <si>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</si>
  <si>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</si>
  <si>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</si>
  <si>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</si>
  <si>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</si>
  <si>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</si>
  <si>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其他退役安置支出</t>
  </si>
  <si>
    <t xml:space="preserve">  社会福利</t>
  </si>
  <si>
    <t xml:space="preserve">    儿童福利</t>
  </si>
  <si>
    <t xml:space="preserve">    老年福利</t>
  </si>
  <si>
    <t xml:space="preserve">    假肢矫形</t>
  </si>
  <si>
    <t xml:space="preserve">    殡葬</t>
  </si>
  <si>
    <t xml:space="preserve">    社会福利事业单位</t>
  </si>
  <si>
    <t xml:space="preserve">    其他社会福利支出</t>
  </si>
  <si>
    <t xml:space="preserve">  残疾人事业</t>
  </si>
  <si>
    <t xml:space="preserve">    残疾人康复</t>
  </si>
  <si>
    <t xml:space="preserve">    残疾人就业和扶贫</t>
  </si>
  <si>
    <t xml:space="preserve">    残疾人体育</t>
  </si>
  <si>
    <t xml:space="preserve">    其他残疾人事业支出</t>
  </si>
  <si>
    <t xml:space="preserve">  自然灾害生活救助</t>
  </si>
  <si>
    <t xml:space="preserve">    中央自然灾害生活补助</t>
  </si>
  <si>
    <t xml:space="preserve">    地方自然灾害生活补助</t>
  </si>
  <si>
    <t xml:space="preserve">    自然灾害灾后重建补助</t>
  </si>
  <si>
    <t xml:space="preserve">    其他自然灾害生活救助支出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</si>
  <si>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</si>
  <si>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</si>
  <si>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</si>
  <si>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</si>
  <si>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</si>
  <si>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</si>
  <si>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</si>
  <si>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</si>
  <si>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特困人员供养</t>
  </si>
  <si>
    <t xml:space="preserve">    城市特困人员供养支出</t>
  </si>
  <si>
    <t xml:space="preserve">    农村五保供养支出</t>
  </si>
  <si>
    <t xml:space="preserve">  补充道路交通事故社会救助基金</t>
  </si>
  <si>
    <t xml:space="preserve">    交强险营业税补助基金支出</t>
  </si>
  <si>
    <t xml:space="preserve">    交强险罚款收入补助基金支出</t>
  </si>
  <si>
    <t xml:space="preserve">  其他生活救助</t>
  </si>
  <si>
    <t xml:space="preserve">    其他城市生活救助</t>
  </si>
  <si>
    <t xml:space="preserve">    其他农村生活救助</t>
  </si>
  <si>
    <t xml:space="preserve">  其他社会保障和就业支出(款)</t>
  </si>
  <si>
    <t xml:space="preserve">    其他社会保障和就业支出(项)</t>
  </si>
  <si>
    <t>医疗卫生与计划生育支出</t>
  </si>
  <si>
    <t xml:space="preserve">  医疗卫生与计划生育管理事务</t>
  </si>
  <si>
    <t xml:space="preserve">    其他医疗卫生与计划生育管理事务支出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</si>
  <si>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</si>
  <si>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</si>
  <si>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</si>
  <si>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</si>
  <si>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</si>
  <si>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</si>
  <si>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妇产医院</t>
  </si>
  <si>
    <t xml:space="preserve">    儿童医院</t>
  </si>
  <si>
    <t xml:space="preserve">    其他专科医院</t>
  </si>
  <si>
    <t xml:space="preserve">    福利医院</t>
  </si>
  <si>
    <t xml:space="preserve">    行业医院</t>
  </si>
  <si>
    <t xml:space="preserve">    处理医疗欠费</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</si>
  <si>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</si>
  <si>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</si>
  <si>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</si>
  <si>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</si>
  <si>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</si>
  <si>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</si>
  <si>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</si>
  <si>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</si>
  <si>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</si>
  <si>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</si>
  <si>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</si>
  <si>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</si>
  <si>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</si>
  <si>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</si>
  <si>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重大公共卫生专项</t>
  </si>
  <si>
    <t xml:space="preserve">    突发公共卫生事件应急处理</t>
  </si>
  <si>
    <t xml:space="preserve">    其他公共卫生支出</t>
  </si>
  <si>
    <t xml:space="preserve">  医疗保障</t>
  </si>
  <si>
    <t xml:space="preserve">    行政单位医疗</t>
  </si>
  <si>
    <t xml:space="preserve">    事业单位医疗</t>
  </si>
  <si>
    <t xml:space="preserve">    公务员医疗补助</t>
  </si>
  <si>
    <t xml:space="preserve">    优抚对象医疗补助</t>
  </si>
  <si>
    <t xml:space="preserve">    新型农村合作医疗</t>
  </si>
  <si>
    <t xml:space="preserve">    城镇居民基本医疗保险</t>
  </si>
  <si>
    <t xml:space="preserve">    城乡医疗救助</t>
  </si>
  <si>
    <t xml:space="preserve">    疾病应急救助</t>
  </si>
  <si>
    <t xml:space="preserve">    其他医疗保障支出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</si>
  <si>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</si>
  <si>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</si>
  <si>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</si>
  <si>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</si>
  <si>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</si>
  <si>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</si>
  <si>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</si>
  <si>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食品和药品监督管理事务</t>
  </si>
  <si>
    <t xml:space="preserve">    药品事务</t>
  </si>
  <si>
    <t xml:space="preserve">    化妆品事务</t>
  </si>
  <si>
    <t xml:space="preserve">    医疗器械事务</t>
  </si>
  <si>
    <t xml:space="preserve">    食品安全事务</t>
  </si>
  <si>
    <t xml:space="preserve">    其他食品和药品监督管理事务支出</t>
  </si>
  <si>
    <t xml:space="preserve">  其他医疗卫生与计划生育支出(款)</t>
  </si>
  <si>
    <t xml:space="preserve">    其他医疗卫生与计划生育支出(项)</t>
  </si>
  <si>
    <t>节能环保支出</t>
  </si>
  <si>
    <t xml:space="preserve">  环境保护管理事务</t>
  </si>
  <si>
    <t xml:space="preserve">    环境保护宣传</t>
  </si>
  <si>
    <t xml:space="preserve">    环境保护法规、规划及标准</t>
  </si>
  <si>
    <t xml:space="preserve">    环境国际合作及履约</t>
  </si>
  <si>
    <t xml:space="preserve">    环境保护行政许可</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</si>
  <si>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</si>
  <si>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</si>
  <si>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</si>
  <si>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</si>
  <si>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</si>
  <si>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</si>
  <si>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</si>
  <si>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</si>
  <si>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</si>
  <si>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</si>
  <si>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</si>
  <si>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</si>
  <si>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排污费安排的支出</t>
  </si>
  <si>
    <t xml:space="preserve">    其他污染防治支出</t>
  </si>
  <si>
    <t xml:space="preserve">  自然生态保护</t>
  </si>
  <si>
    <t xml:space="preserve">    生态保护</t>
  </si>
  <si>
    <t xml:space="preserve">    农村环境保护</t>
  </si>
  <si>
    <t xml:space="preserve">    自然保护区</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</si>
  <si>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</si>
  <si>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</si>
  <si>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</si>
  <si>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</si>
  <si>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</si>
  <si>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</si>
  <si>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</si>
  <si>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其他天然林保护支出</t>
  </si>
  <si>
    <t xml:space="preserve">  退耕还林</t>
  </si>
  <si>
    <t xml:space="preserve">    退耕现金</t>
  </si>
  <si>
    <t xml:space="preserve">    退耕还林粮食折现补贴</t>
  </si>
  <si>
    <t xml:space="preserve">    退耕还林粮食费用补贴</t>
  </si>
  <si>
    <t xml:space="preserve">    退耕还林工程建设</t>
  </si>
  <si>
    <t xml:space="preserve">    其他退耕还林支出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</si>
  <si>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</si>
  <si>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</si>
  <si>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</si>
  <si>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</si>
  <si>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</si>
  <si>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</si>
  <si>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</si>
  <si>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</si>
  <si>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</si>
  <si>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</si>
  <si>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</si>
  <si>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环境监测与信息</t>
  </si>
  <si>
    <t xml:space="preserve">    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</si>
  <si>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</si>
  <si>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</si>
  <si>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</si>
  <si>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</si>
  <si>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</si>
  <si>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</si>
  <si>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</si>
  <si>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</si>
  <si>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</si>
  <si>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</si>
  <si>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</si>
  <si>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</si>
  <si>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</si>
  <si>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</si>
  <si>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</si>
  <si>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</si>
  <si>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</si>
  <si>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</si>
  <si>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</si>
  <si>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</si>
  <si>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</si>
  <si>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</si>
  <si>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</si>
  <si>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</si>
  <si>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</si>
  <si>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国家重点风景区规划与保护</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</si>
  <si>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</si>
  <si>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</si>
  <si>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</si>
  <si>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</si>
  <si>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</si>
  <si>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</si>
  <si>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</si>
  <si>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</si>
  <si>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</si>
  <si>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</si>
  <si>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</si>
  <si>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</si>
  <si>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</si>
  <si>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</si>
  <si>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</si>
  <si>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</si>
  <si>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</si>
  <si>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</si>
  <si>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</si>
  <si>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</si>
  <si>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</si>
  <si>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</si>
  <si>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农业行业业务管理</t>
  </si>
  <si>
    <t xml:space="preserve">    对外交流与合作</t>
  </si>
  <si>
    <t xml:space="preserve">    防灾救灾</t>
  </si>
  <si>
    <t xml:space="preserve">    稳定农民收入补贴</t>
  </si>
  <si>
    <t xml:space="preserve">    农业结构调整补贴</t>
  </si>
  <si>
    <t xml:space="preserve">    农业生产支持补贴</t>
  </si>
  <si>
    <t xml:space="preserve">    农业组织化与产业化经营</t>
  </si>
  <si>
    <t xml:space="preserve">    农产品加工与促销</t>
  </si>
  <si>
    <t xml:space="preserve">    农村公益事业</t>
  </si>
  <si>
    <t xml:space="preserve">    综合财力补助</t>
  </si>
  <si>
    <t xml:space="preserve">    农业资源保护修复与利用</t>
  </si>
  <si>
    <t xml:space="preserve">    农村道路建设</t>
  </si>
  <si>
    <t xml:space="preserve">    成品油价格改革对渔业的补贴</t>
  </si>
  <si>
    <t xml:space="preserve">    对高校毕业生到基层任职补助</t>
  </si>
  <si>
    <t xml:space="preserve">    其他农业支出</t>
  </si>
  <si>
    <t xml:space="preserve">  林业</t>
  </si>
  <si>
    <t xml:space="preserve">    林业事业机构</t>
  </si>
  <si>
    <t xml:space="preserve">    森林培育</t>
  </si>
  <si>
    <t xml:space="preserve">    林业技术推广</t>
  </si>
  <si>
    <t xml:space="preserve">    森林资源管理</t>
  </si>
  <si>
    <t xml:space="preserve">    森林资源监测</t>
  </si>
  <si>
    <t xml:space="preserve">    森林生态效益补偿</t>
  </si>
  <si>
    <t xml:space="preserve">    林业自然保护区</t>
  </si>
  <si>
    <t xml:space="preserve">    动植物保护</t>
  </si>
  <si>
    <t xml:space="preserve">    湿地保护</t>
  </si>
  <si>
    <t xml:space="preserve">    林业执法与监督</t>
  </si>
  <si>
    <t xml:space="preserve">    林业检疫检测</t>
  </si>
  <si>
    <t xml:space="preserve">    防沙治沙</t>
  </si>
  <si>
    <t xml:space="preserve">    林业质量安全</t>
  </si>
  <si>
    <t xml:space="preserve">    林业工程与项目管理</t>
  </si>
  <si>
    <t xml:space="preserve">    林业对外合作与交流</t>
  </si>
  <si>
    <t xml:space="preserve">    林业产业化</t>
  </si>
  <si>
    <t xml:space="preserve">    信息管理</t>
  </si>
  <si>
    <t xml:space="preserve">    林业政策制定与宣传</t>
  </si>
  <si>
    <t xml:space="preserve">    林业资金审计稽查</t>
  </si>
  <si>
    <t xml:space="preserve">    林区公共支出</t>
  </si>
  <si>
    <t xml:space="preserve">    林业贷款贴息</t>
  </si>
  <si>
    <t xml:space="preserve">    成品油价格改革对林业的补贴</t>
  </si>
  <si>
    <t xml:space="preserve">    林业防灾减灾</t>
  </si>
  <si>
    <t xml:space="preserve">    其他林业支出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</si>
  <si>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</si>
  <si>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</si>
  <si>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</si>
  <si>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</si>
  <si>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</si>
  <si>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</si>
  <si>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</si>
  <si>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</si>
  <si>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</si>
  <si>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</si>
  <si>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</si>
  <si>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</si>
  <si>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</si>
  <si>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农田水利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</si>
  <si>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</si>
  <si>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</si>
  <si>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</si>
  <si>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</si>
  <si>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</si>
  <si>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水资源费安排的支出</t>
  </si>
  <si>
    <t xml:space="preserve">    砂石资源费支出</t>
  </si>
  <si>
    <t xml:space="preserve">    水利建设移民支出</t>
  </si>
  <si>
    <t xml:space="preserve">    农村人畜饮水</t>
  </si>
  <si>
    <t xml:space="preserve">    其他水利支出</t>
  </si>
  <si>
    <t xml:space="preserve">  南水北调</t>
  </si>
  <si>
    <t xml:space="preserve">    南水北调工程建设</t>
  </si>
  <si>
    <t xml:space="preserve">    政策研究与信息管理</t>
  </si>
  <si>
    <t xml:space="preserve">    工程稽查</t>
  </si>
  <si>
    <t xml:space="preserve">    前期工作</t>
  </si>
  <si>
    <t xml:space="preserve">    南水北调技术推广</t>
  </si>
  <si>
    <t xml:space="preserve">    环境、移民及水资源管理与保护</t>
  </si>
  <si>
    <t xml:space="preserve">    其他南水北调支出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</si>
  <si>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</si>
  <si>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</si>
  <si>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</si>
  <si>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</si>
  <si>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</si>
  <si>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</si>
  <si>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</si>
  <si>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</si>
  <si>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农业综合开发</t>
  </si>
  <si>
    <t xml:space="preserve">    土地治理</t>
  </si>
  <si>
    <t xml:space="preserve">    产业化经营</t>
  </si>
  <si>
    <t xml:space="preserve">    科技示范</t>
  </si>
  <si>
    <t xml:space="preserve">    其他农业综合开发支出</t>
  </si>
  <si>
    <t xml:space="preserve">  农村综合改革</t>
  </si>
  <si>
    <t xml:space="preserve">    对村级一事一议的补助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</si>
  <si>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</si>
  <si>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</si>
  <si>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</si>
  <si>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</si>
  <si>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</si>
  <si>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</si>
  <si>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</si>
  <si>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</si>
  <si>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</si>
  <si>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小额担保贷款贴息</t>
  </si>
  <si>
    <t xml:space="preserve">    补充小额担保贷款基金</t>
  </si>
  <si>
    <t xml:space="preserve">    其他普惠金融发展支出</t>
  </si>
  <si>
    <t xml:space="preserve">  目标价格补贴</t>
  </si>
  <si>
    <t xml:space="preserve">    棉花目标价格补贴</t>
  </si>
  <si>
    <t xml:space="preserve">    大豆目标价格补贴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</si>
  <si>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</si>
  <si>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</si>
  <si>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</si>
  <si>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</si>
  <si>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</si>
  <si>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</si>
  <si>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公路新建</t>
  </si>
  <si>
    <t xml:space="preserve">    公路改建</t>
  </si>
  <si>
    <t xml:space="preserve">    公路养护</t>
  </si>
  <si>
    <t xml:space="preserve">    特大型桥梁建设</t>
  </si>
  <si>
    <t xml:space="preserve">    公路路政管理</t>
  </si>
  <si>
    <t xml:space="preserve">    公路和运输信息化建设</t>
  </si>
  <si>
    <t xml:space="preserve">    公路和运输安全</t>
  </si>
  <si>
    <t xml:space="preserve">    公路还贷专项</t>
  </si>
  <si>
    <t xml:space="preserve">    公路运输管理</t>
  </si>
  <si>
    <t xml:space="preserve">    公路客货运站(场)建设</t>
  </si>
  <si>
    <t xml:space="preserve">    公路和运输技术标准化建设</t>
  </si>
  <si>
    <t xml:space="preserve">    港口设施</t>
  </si>
  <si>
    <t xml:space="preserve">    航道维护</t>
  </si>
  <si>
    <t xml:space="preserve">    安全通信</t>
  </si>
  <si>
    <t xml:space="preserve">    三峡库区通航管理</t>
  </si>
  <si>
    <t xml:space="preserve">    航务管理</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</si>
  <si>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</si>
  <si>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</si>
  <si>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</si>
  <si>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</si>
  <si>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</si>
  <si>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</si>
  <si>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</si>
  <si>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</si>
  <si>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</si>
  <si>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</si>
  <si>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</si>
  <si>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</si>
  <si>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</si>
  <si>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</si>
  <si>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</si>
  <si>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</si>
  <si>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</si>
  <si>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</si>
  <si>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</si>
  <si>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</si>
  <si>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</si>
  <si>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</si>
  <si>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</si>
  <si>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</si>
  <si>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</si>
  <si>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</si>
  <si>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</si>
  <si>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</si>
  <si>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</si>
  <si>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</si>
  <si>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</si>
  <si>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</si>
  <si>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</si>
  <si>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</si>
  <si>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</si>
  <si>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车辆购置税用于老旧汽车报废更新补贴支出</t>
  </si>
  <si>
    <t xml:space="preserve">    车辆购置税其他支出</t>
  </si>
  <si>
    <t xml:space="preserve">  其他交通运输支出(款)</t>
  </si>
  <si>
    <t xml:space="preserve">    公共交通运营补助</t>
  </si>
  <si>
    <t xml:space="preserve">    其他交通运输支出(项)</t>
  </si>
  <si>
    <t>资源勘探信息等支出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</si>
  <si>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</si>
  <si>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</si>
  <si>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</si>
  <si>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</si>
  <si>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</si>
  <si>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</si>
  <si>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</si>
  <si>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</si>
  <si>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</si>
  <si>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</si>
  <si>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</si>
  <si>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</si>
  <si>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</si>
  <si>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</si>
  <si>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</si>
  <si>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</si>
  <si>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</si>
  <si>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</si>
  <si>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</si>
  <si>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</si>
  <si>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</si>
  <si>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</si>
  <si>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</si>
  <si>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</si>
  <si>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信息安全建设</t>
  </si>
  <si>
    <t xml:space="preserve">    专用通信</t>
  </si>
  <si>
    <t xml:space="preserve">    无线电监管</t>
  </si>
  <si>
    <t xml:space="preserve">    工业和信息产业战略研究与标准制定</t>
  </si>
  <si>
    <t xml:space="preserve">    工业和信息产业支持</t>
  </si>
  <si>
    <t xml:space="preserve">    电子专项工程</t>
  </si>
  <si>
    <t xml:space="preserve">    技术基础研究</t>
  </si>
  <si>
    <t xml:space="preserve">    其他工业和信息产业监管支出</t>
  </si>
  <si>
    <t xml:space="preserve">  安全生产监管</t>
  </si>
  <si>
    <t xml:space="preserve">    国务院安委会专项</t>
  </si>
  <si>
    <t xml:space="preserve">    安全监管监察专项</t>
  </si>
  <si>
    <t xml:space="preserve">    应急救援支出</t>
  </si>
  <si>
    <t xml:space="preserve">    煤炭安全</t>
  </si>
  <si>
    <t xml:space="preserve">    其他安全生产监管支出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</si>
  <si>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</si>
  <si>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</si>
  <si>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</si>
  <si>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</si>
  <si>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</si>
  <si>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</si>
  <si>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</si>
  <si>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其他支持中小企业发展和管理支出</t>
  </si>
  <si>
    <t xml:space="preserve">  其他资源勘探信息等支出(款)</t>
  </si>
  <si>
    <t xml:space="preserve">    黄金事务</t>
  </si>
  <si>
    <t xml:space="preserve">    建设项目贷款贴息</t>
  </si>
  <si>
    <t xml:space="preserve">    技术改造支出</t>
  </si>
  <si>
    <t xml:space="preserve">    中药材扶持资金支出</t>
  </si>
  <si>
    <t xml:space="preserve">    重点产业振兴和技术改造项目贷款贴息</t>
  </si>
  <si>
    <t xml:space="preserve">    其他资源勘探信息等支出(项)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</si>
  <si>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</si>
  <si>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</si>
  <si>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</si>
  <si>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</si>
  <si>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</si>
  <si>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</si>
  <si>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</si>
  <si>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旅游业管理与服务支出</t>
  </si>
  <si>
    <t xml:space="preserve">    旅游宣传</t>
  </si>
  <si>
    <t xml:space="preserve">    旅游行业业务管理</t>
  </si>
  <si>
    <t xml:space="preserve">    其他旅游业管理与服务支出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</si>
  <si>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</si>
  <si>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</si>
  <si>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</si>
  <si>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</si>
  <si>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</si>
  <si>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</si>
  <si>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</si>
  <si>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</si>
  <si>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</si>
  <si>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</si>
  <si>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</si>
  <si>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</si>
  <si>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</si>
  <si>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</si>
  <si>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</si>
  <si>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</si>
  <si>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</si>
  <si>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</si>
  <si>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</si>
  <si>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</si>
  <si>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</si>
  <si>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</si>
  <si>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商业银行贷款贴息</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</si>
  <si>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</si>
  <si>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</si>
  <si>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</si>
  <si>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</si>
  <si>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</si>
  <si>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</si>
  <si>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</si>
  <si>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其他金融支出(项)</t>
  </si>
  <si>
    <t xml:space="preserve">  一般公共服务</t>
  </si>
  <si>
    <t xml:space="preserve">  教育</t>
  </si>
  <si>
    <t xml:space="preserve">  文化体育与传媒</t>
  </si>
  <si>
    <t xml:space="preserve">  医疗卫生</t>
  </si>
  <si>
    <t xml:space="preserve">  节能环保</t>
  </si>
  <si>
    <t xml:space="preserve">  交通运输</t>
  </si>
  <si>
    <t xml:space="preserve">  住房保障</t>
  </si>
  <si>
    <t xml:space="preserve">  其他支出</t>
  </si>
  <si>
    <t>国土海洋气象等支出</t>
  </si>
  <si>
    <t xml:space="preserve">  国土资源事务</t>
  </si>
  <si>
    <t xml:space="preserve">    国土资源规划及管理</t>
  </si>
  <si>
    <t xml:space="preserve">    土地资源调查</t>
  </si>
  <si>
    <t xml:space="preserve">    土地资源利用与保护</t>
  </si>
  <si>
    <t xml:space="preserve">    国土资源社会公益服务</t>
  </si>
  <si>
    <t xml:space="preserve">    国土资源行业业务管理</t>
  </si>
  <si>
    <t xml:space="preserve">    国土资源调查</t>
  </si>
  <si>
    <t xml:space="preserve">    国土整治</t>
  </si>
  <si>
    <t xml:space="preserve">    地质灾害防治</t>
  </si>
  <si>
    <t xml:space="preserve">    土地资源储备支出</t>
  </si>
  <si>
    <t xml:space="preserve">    地质及矿产资源调查</t>
  </si>
  <si>
    <t xml:space="preserve">    地质矿产资源利用与保护</t>
  </si>
  <si>
    <t xml:space="preserve">    地质转产项目财政贴息</t>
  </si>
  <si>
    <t xml:space="preserve">    国外风险勘查</t>
  </si>
  <si>
    <t xml:space="preserve">    地质勘查基金(周转金)支出</t>
  </si>
  <si>
    <t xml:space="preserve">    其他国土资源事务支出</t>
  </si>
  <si>
    <t xml:space="preserve">  海洋管理事务</t>
  </si>
  <si>
    <t xml:space="preserve">    海域使用管理</t>
  </si>
  <si>
    <t xml:space="preserve">    海洋环境保护与监测</t>
  </si>
  <si>
    <t xml:space="preserve">    海洋调查评价</t>
  </si>
  <si>
    <t xml:space="preserve">    海洋权益维护</t>
  </si>
  <si>
    <t xml:space="preserve">    海洋执法监察</t>
  </si>
  <si>
    <t xml:space="preserve">    海洋防灾减灾</t>
  </si>
  <si>
    <t xml:space="preserve">    海洋卫星</t>
  </si>
  <si>
    <t xml:space="preserve">    极地考察</t>
  </si>
  <si>
    <t xml:space="preserve">    海洋矿产资源勘探研究</t>
  </si>
  <si>
    <t xml:space="preserve">    海港航标维护</t>
  </si>
  <si>
    <t xml:space="preserve">    海水淡化</t>
  </si>
  <si>
    <t xml:space="preserve">    海洋工程排污费支出</t>
  </si>
  <si>
    <t xml:space="preserve">    无居民海岛使用金支出</t>
  </si>
  <si>
    <t xml:space="preserve">    海岛和海域保护</t>
  </si>
  <si>
    <t xml:space="preserve">    其他海洋管理事务支出</t>
  </si>
  <si>
    <t xml:space="preserve">  测绘事务</t>
  </si>
  <si>
    <t xml:space="preserve">    基础测绘</t>
  </si>
  <si>
    <t xml:space="preserve">    航空摄影</t>
  </si>
  <si>
    <t xml:space="preserve">    测绘工程建设</t>
  </si>
  <si>
    <t xml:space="preserve">    其他测绘事务支出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</si>
  <si>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</si>
  <si>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</si>
  <si>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</si>
  <si>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</si>
  <si>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</si>
  <si>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</si>
  <si>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</si>
  <si>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</si>
  <si>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</si>
  <si>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</si>
  <si>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</si>
  <si>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</si>
  <si>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</si>
  <si>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</si>
  <si>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</si>
  <si>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</si>
  <si>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</si>
  <si>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</si>
  <si>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</si>
  <si>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</si>
  <si>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</si>
  <si>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</si>
  <si>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其他国土海洋气象等支出(款)</t>
  </si>
  <si>
    <t xml:space="preserve">    其他国土海洋气象等支出(项)</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</si>
  <si>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</si>
  <si>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</si>
  <si>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</si>
  <si>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</si>
  <si>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</si>
  <si>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</si>
  <si>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</si>
  <si>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</si>
  <si>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</si>
  <si>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</si>
  <si>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</si>
  <si>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</si>
  <si>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</si>
  <si>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</si>
  <si>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</si>
  <si>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</si>
  <si>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</si>
  <si>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</si>
  <si>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</si>
  <si>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粮油事务</t>
  </si>
  <si>
    <t xml:space="preserve">    粮食财务与审计支出</t>
  </si>
  <si>
    <t xml:space="preserve">    粮食信息统计</t>
  </si>
  <si>
    <t xml:space="preserve">    粮食专项业务活动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</si>
  <si>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</si>
  <si>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</si>
  <si>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</si>
  <si>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</si>
  <si>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</si>
  <si>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</si>
  <si>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其他粮油事务支出</t>
  </si>
  <si>
    <t xml:space="preserve">  物资事务</t>
  </si>
  <si>
    <t xml:space="preserve">    铁路专用线</t>
  </si>
  <si>
    <t xml:space="preserve">    护库武警和民兵支出</t>
  </si>
  <si>
    <t xml:space="preserve">    物资保管与保养</t>
  </si>
  <si>
    <t xml:space="preserve">    专项贷款利息</t>
  </si>
  <si>
    <t xml:space="preserve">    物资转移</t>
  </si>
  <si>
    <t xml:space="preserve">    物资轮换</t>
  </si>
  <si>
    <t xml:space="preserve">    仓库建设</t>
  </si>
  <si>
    <t xml:space="preserve">    仓库安防</t>
  </si>
  <si>
    <t xml:space="preserve">    其他物资事务支出</t>
  </si>
  <si>
    <t xml:space="preserve">  能源储备</t>
  </si>
  <si>
    <t xml:space="preserve">    石油储备支出</t>
  </si>
  <si>
    <t xml:space="preserve">    国家留成油串换石油储备支出</t>
  </si>
  <si>
    <t xml:space="preserve">    天然铀能源储备</t>
  </si>
  <si>
    <t xml:space="preserve">    煤炭储备</t>
  </si>
  <si>
    <t xml:space="preserve">    其他能源储备</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</si>
  <si>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</si>
  <si>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</si>
  <si>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</si>
  <si>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</si>
  <si>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</si>
  <si>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</si>
  <si>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</si>
  <si>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</si>
  <si>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</si>
  <si>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</si>
  <si>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</si>
  <si>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</si>
  <si>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</si>
  <si>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</si>
  <si>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</si>
  <si>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</si>
  <si>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</si>
  <si>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其他重要商品储备支出</t>
  </si>
  <si>
    <t>其他支出(类)</t>
  </si>
  <si>
    <t xml:space="preserve">  其他支出(款)</t>
  </si>
  <si>
    <t xml:space="preserve">    其他支出(项)</t>
  </si>
  <si>
    <t>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</si>
  <si>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</si>
  <si>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</si>
  <si>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</si>
  <si>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</si>
  <si>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</si>
  <si>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</si>
  <si>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地方政府一般债务发行费用支出</t>
  </si>
  <si>
    <t>本 年 支 出 合 计</t>
  </si>
  <si>
    <t>支  出  总  计</t>
  </si>
  <si>
    <t>工资福利支出</t>
  </si>
  <si>
    <t>商品和服务支出</t>
  </si>
  <si>
    <t>对个人和家庭的补助</t>
  </si>
  <si>
    <t>对企事业单位的补贴</t>
  </si>
  <si>
    <t>债务利息支出</t>
  </si>
  <si>
    <t>基本建设支出</t>
  </si>
  <si>
    <t>其他资本性支出</t>
  </si>
  <si>
    <t>其他支出</t>
  </si>
  <si>
    <t xml:space="preserve">  其他社会保障缴费</t>
  </si>
  <si>
    <t xml:space="preserve">  机关事业单位基本养老保险缴费</t>
  </si>
  <si>
    <t xml:space="preserve">  职业年金缴费</t>
  </si>
  <si>
    <t xml:space="preserve">  采暖补贴</t>
  </si>
  <si>
    <t xml:space="preserve">  物业服务补贴</t>
  </si>
  <si>
    <t xml:space="preserve">  不同级政府间转移性支出</t>
  </si>
  <si>
    <t xml:space="preserve">  同级政府间转移性支出</t>
  </si>
  <si>
    <t xml:space="preserve">  其他基本建设支出</t>
  </si>
  <si>
    <t xml:space="preserve">  产权参股</t>
  </si>
  <si>
    <t xml:space="preserve">  预备费</t>
  </si>
  <si>
    <t xml:space="preserve">  预留</t>
  </si>
  <si>
    <t xml:space="preserve">  补充全国社会保障基金</t>
  </si>
  <si>
    <t xml:space="preserve">  贷款转贷</t>
  </si>
  <si>
    <t>港口建设费收入</t>
  </si>
  <si>
    <t>国家电影事业发展专项资金收入</t>
  </si>
  <si>
    <t>城市公用事业附加收入</t>
  </si>
  <si>
    <t>国有土地收益基金收入</t>
  </si>
  <si>
    <t>农业土地开发资金收入</t>
  </si>
  <si>
    <t>国有土地使用权出让收入</t>
  </si>
  <si>
    <t>大中型水库库区基金收入</t>
  </si>
  <si>
    <t>彩票公益金收入</t>
  </si>
  <si>
    <t>城市基础设施配套费收入</t>
  </si>
  <si>
    <t>小型水库移民扶助基金收入</t>
  </si>
  <si>
    <t>国家重大水利工程建设基金收入</t>
  </si>
  <si>
    <t>污水处理费收入</t>
  </si>
  <si>
    <t>彩票发行机构和彩票销售机构的业务费用</t>
  </si>
  <si>
    <t>其他政府性基金收入</t>
  </si>
  <si>
    <t>农网还贷资金收入</t>
  </si>
  <si>
    <t>海南省高等级公路车辆通行附加费收入</t>
  </si>
  <si>
    <t>散装水泥专项资金收入</t>
  </si>
  <si>
    <t>新型墙体材料专项基金收入</t>
  </si>
  <si>
    <t>新菜地开发建设基金收入</t>
  </si>
  <si>
    <t>新增建设用地土地有偿使用费收入</t>
  </si>
  <si>
    <t>南水北调工程基金收入</t>
  </si>
  <si>
    <t>车辆通行费</t>
  </si>
  <si>
    <t>待偿债置换专项债券上年结余</t>
  </si>
  <si>
    <t>调入资金</t>
  </si>
  <si>
    <t>收 入 总 计</t>
  </si>
  <si>
    <t>计划单列市上解省支出</t>
  </si>
  <si>
    <t>待偿债置换专项债券结余</t>
  </si>
  <si>
    <t>支 出 总 计</t>
  </si>
  <si>
    <t>本 年 收 入 合 计</t>
  </si>
  <si>
    <t>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</si>
  <si>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</si>
  <si>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</si>
  <si>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</si>
  <si>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小型水库移民扶助基金及对应专项债务收入安排的支出</t>
  </si>
  <si>
    <t xml:space="preserve">    移民补助</t>
  </si>
  <si>
    <t xml:space="preserve">    基础设施建设和经济发展</t>
  </si>
  <si>
    <t xml:space="preserve">    其他小型水库移民扶助基金支出</t>
  </si>
  <si>
    <t xml:space="preserve">  国有土地使用权出让收入及对应专项债务收入安排的支出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</si>
  <si>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</si>
  <si>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</si>
  <si>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</si>
  <si>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</si>
  <si>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</si>
  <si>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</si>
  <si>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</si>
  <si>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其他国有土地使用权出让收入安排的支出</t>
  </si>
  <si>
    <t xml:space="preserve">    城市公共设施</t>
  </si>
  <si>
    <t xml:space="preserve">    城市环境卫生</t>
  </si>
  <si>
    <t>农业土地开发资金相关支出</t>
  </si>
  <si>
    <t xml:space="preserve">  新增建设用地土地有偿使用费及对应专项债务收入安排的支出</t>
  </si>
  <si>
    <t xml:space="preserve">    耕地开发专项支出</t>
  </si>
  <si>
    <t xml:space="preserve">    基本农田建设和保护支出</t>
  </si>
  <si>
    <t xml:space="preserve">    土地整理支出</t>
  </si>
  <si>
    <t>城市基础设施配套费相关支出</t>
  </si>
  <si>
    <t xml:space="preserve">    其他城市基础设施配套费安排的支出</t>
  </si>
  <si>
    <t>污水处理费相关支出</t>
  </si>
  <si>
    <t xml:space="preserve">    污水处理设施建设和运营</t>
  </si>
  <si>
    <t xml:space="preserve">    代征手续费</t>
  </si>
  <si>
    <t xml:space="preserve">    其他污水处理费安排的支出</t>
  </si>
  <si>
    <t xml:space="preserve">  污水处理费债务付息支出</t>
  </si>
  <si>
    <t>大中型水库库区基金相关支出</t>
  </si>
  <si>
    <t xml:space="preserve">    其他大中型水库库区基金支出</t>
  </si>
  <si>
    <t>国家重大水利工程建设相关支出</t>
  </si>
  <si>
    <t xml:space="preserve">    地方重大水利工程建设</t>
  </si>
  <si>
    <t xml:space="preserve">    其他重大水利工程建设基金支出</t>
  </si>
  <si>
    <t xml:space="preserve">  散装水泥专项资金及对应专项债务收入安排的支出</t>
  </si>
  <si>
    <t xml:space="preserve">    其他散装水泥专项资金支出</t>
  </si>
  <si>
    <t>新型墙体材料专项基金相关支出</t>
  </si>
  <si>
    <t xml:space="preserve">    宣传和培训</t>
  </si>
  <si>
    <t xml:space="preserve">    其他新型墙体材料专项基金支出</t>
  </si>
  <si>
    <t>旅游发展基金支出</t>
  </si>
  <si>
    <t xml:space="preserve">  地方旅游开发项目补助</t>
  </si>
  <si>
    <t>彩票发行销售机构业务费安排的支出</t>
  </si>
  <si>
    <t xml:space="preserve">  其他彩票发行销售机构业务费安排的支出</t>
  </si>
  <si>
    <t>彩票公益金相关支出</t>
  </si>
  <si>
    <t xml:space="preserve">    用于社会福利的彩票公益金支出</t>
  </si>
  <si>
    <t xml:space="preserve">    用于体育事业的彩票公益金支出</t>
  </si>
  <si>
    <t xml:space="preserve">    用于教育事业的彩票公益金支出</t>
  </si>
  <si>
    <t xml:space="preserve">    用于残疾人事业的彩票公益金支出</t>
  </si>
  <si>
    <t xml:space="preserve">    用于文化事业的彩票公益金支出</t>
  </si>
  <si>
    <t xml:space="preserve">    用于其他社会公益事业的彩票公益金支出</t>
  </si>
  <si>
    <t xml:space="preserve">  其他政府性基金及对应专项债务收入安排的支出</t>
  </si>
  <si>
    <t>2016年度国有资本经营收入决算表</t>
    <phoneticPr fontId="38" type="noConversion"/>
  </si>
  <si>
    <t>利润收入</t>
  </si>
  <si>
    <t>股利、股息收入</t>
  </si>
  <si>
    <t>产权转让收入</t>
  </si>
  <si>
    <t>清算收入</t>
  </si>
  <si>
    <t>其他国有资本经营预算收入</t>
  </si>
  <si>
    <t>解决历史遗留问题及改革成本支出</t>
  </si>
  <si>
    <t>国有企业资本金注入</t>
  </si>
  <si>
    <t>国有企业政策性补贴</t>
  </si>
  <si>
    <t>金融国有资本经营预算支出</t>
  </si>
  <si>
    <t>其他国有资本经营预算支出</t>
  </si>
  <si>
    <t>非税收入</t>
  </si>
  <si>
    <t xml:space="preserve">  国有资本经营收入</t>
  </si>
  <si>
    <t xml:space="preserve">    利润收入</t>
  </si>
  <si>
    <t xml:space="preserve">      烟草企业利润收入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</si>
  <si>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</si>
  <si>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</si>
  <si>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</si>
  <si>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</si>
  <si>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</si>
  <si>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</si>
  <si>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</si>
  <si>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</si>
  <si>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</si>
  <si>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</si>
  <si>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</si>
  <si>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</si>
  <si>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</si>
  <si>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</si>
  <si>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</si>
  <si>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</si>
  <si>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</si>
  <si>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</si>
  <si>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</si>
  <si>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</si>
  <si>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</si>
  <si>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</si>
  <si>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</si>
  <si>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</si>
  <si>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</si>
  <si>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</si>
  <si>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</si>
  <si>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</si>
  <si>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</si>
  <si>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</si>
  <si>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股利、股息收入</t>
  </si>
  <si>
    <t xml:space="preserve">      国有控股公司股利、股息收入</t>
  </si>
  <si>
    <t xml:space="preserve">      国有参股公司股利、股息收入</t>
  </si>
  <si>
    <t xml:space="preserve">      金融企业公司股利、股息收入</t>
  </si>
  <si>
    <t xml:space="preserve">      其他国有资本经营预算企业股利、股息收入</t>
  </si>
  <si>
    <t xml:space="preserve">    产权转让收入</t>
  </si>
  <si>
    <t xml:space="preserve">      国有股减持收入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</si>
  <si>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</si>
  <si>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</si>
  <si>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</si>
  <si>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</si>
  <si>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清算收入</t>
  </si>
  <si>
    <t xml:space="preserve">      国有股权、股份清算收入</t>
  </si>
  <si>
    <t xml:space="preserve">      国有独资企业清算收入</t>
  </si>
  <si>
    <t xml:space="preserve">      其他国有资本经营预算企业清算收入</t>
  </si>
  <si>
    <t xml:space="preserve">    其他国有资本经营预算收入</t>
  </si>
  <si>
    <t xml:space="preserve">    国有资本经营预算补充社保基金支出</t>
  </si>
  <si>
    <t>国有资本经营预算支出</t>
  </si>
  <si>
    <t>　解决历史遗留问题及改革成本支出</t>
  </si>
  <si>
    <t>　　厂办大集体改革支出</t>
  </si>
  <si>
    <t>　　"三供一业"移交补助支出</t>
  </si>
  <si>
    <t>　　国有企业办职教幼教补助支出</t>
  </si>
  <si>
    <t>　　国有企业办公共服务机构移交补助支出</t>
  </si>
  <si>
    <t>　　国有企业退休人员社会化管理补助支出</t>
  </si>
  <si>
    <t>　　国有企业棚户区改造支出</t>
  </si>
  <si>
    <t>　　国有企业改革成本支出</t>
  </si>
  <si>
    <t>　　离休干部医药费补助支出</t>
  </si>
  <si>
    <t>　　其他解决历史遗留问题及改革成本支出</t>
  </si>
  <si>
    <t>　国有企业资本金注入</t>
  </si>
  <si>
    <t>　　国有经济结构调整支出</t>
  </si>
  <si>
    <t>　　公益性设施投资支出</t>
  </si>
  <si>
    <t>　　前瞻性战略性产业发展支出</t>
  </si>
  <si>
    <t>　　生态环境保护支出</t>
  </si>
  <si>
    <t>　　支持科技进步支出</t>
  </si>
  <si>
    <t>　　保障国家经济安全支出</t>
  </si>
  <si>
    <t>　　对外投资合作支出</t>
  </si>
  <si>
    <t>　　其他国有企业资本金注入</t>
  </si>
  <si>
    <t>　国有企业政策性补贴(款)</t>
  </si>
  <si>
    <t>　　国有企业政策性补贴(项)</t>
  </si>
  <si>
    <t>　金融国有资本经营预算支出</t>
  </si>
  <si>
    <t>　　资本性支出</t>
  </si>
  <si>
    <t>　　改革性支出</t>
  </si>
  <si>
    <t>　　其他金融国有资本经营预算支出</t>
  </si>
  <si>
    <t>　其他国有资本经营预算支出(款)</t>
  </si>
  <si>
    <t>　　其他国有资本经营预算支出(项)</t>
  </si>
  <si>
    <t>国有资本经营支出</t>
  </si>
  <si>
    <t xml:space="preserve">      其他国有股减持收入</t>
  </si>
  <si>
    <t xml:space="preserve">      金融类企业国有股减持收入</t>
  </si>
  <si>
    <t>单位：万元</t>
    <phoneticPr fontId="89" type="noConversion"/>
  </si>
  <si>
    <t>合  计</t>
  </si>
  <si>
    <t xml:space="preserve">  其中：保险费收入</t>
  </si>
  <si>
    <t xml:space="preserve">             财政补贴收入</t>
  </si>
  <si>
    <t xml:space="preserve">             利息收入</t>
  </si>
  <si>
    <t xml:space="preserve">           其他收入</t>
  </si>
  <si>
    <t xml:space="preserve">           动用上年结余收入</t>
  </si>
  <si>
    <t xml:space="preserve">    其中：基本养老金</t>
  </si>
  <si>
    <t xml:space="preserve">          医疗补助金</t>
  </si>
  <si>
    <t xml:space="preserve">          丧葬抚恤补助</t>
  </si>
  <si>
    <t xml:space="preserve">          其他企业职工基本养老保险基金支出</t>
  </si>
  <si>
    <t xml:space="preserve">    其中：基础养老金支出</t>
  </si>
  <si>
    <t xml:space="preserve">          个人账户养老金支出</t>
  </si>
  <si>
    <t xml:space="preserve">          丧葬抚恤补助支出</t>
  </si>
  <si>
    <t xml:space="preserve">          其他城乡居民基本养老保险基金支出</t>
  </si>
  <si>
    <t xml:space="preserve">    其中：基本养老金支出</t>
  </si>
  <si>
    <t xml:space="preserve">          其他机关事业单位基本养老保险基金支出</t>
  </si>
  <si>
    <t xml:space="preserve">    其中：城镇职工基本医疗保险统筹基金</t>
  </si>
  <si>
    <t xml:space="preserve">          城镇职工医疗保险个人账户基金</t>
  </si>
  <si>
    <t xml:space="preserve">          其他城镇职工基本医疗保险基金支出</t>
  </si>
  <si>
    <t xml:space="preserve">        其中：城乡居民基本医疗保险基金医疗待遇支出</t>
  </si>
  <si>
    <t xml:space="preserve">              大病医疗保险支出</t>
  </si>
  <si>
    <t xml:space="preserve">              其他城乡居民基本医疗保险基金支出</t>
  </si>
  <si>
    <t xml:space="preserve">        其中：新型农村合作医疗基金医疗待遇支出</t>
  </si>
  <si>
    <t xml:space="preserve">              其他新型农村合作医疗基金支出</t>
  </si>
  <si>
    <t xml:space="preserve">        其中：城镇居民基本医疗保险基金医疗待遇支出</t>
  </si>
  <si>
    <t xml:space="preserve">              其他城镇居民基本医疗保险基金支出</t>
  </si>
  <si>
    <t xml:space="preserve">    其中：工伤保险基金支出</t>
  </si>
  <si>
    <t xml:space="preserve">          工伤保险待遇</t>
  </si>
  <si>
    <t xml:space="preserve">          劳动能力鉴定支出</t>
  </si>
  <si>
    <t xml:space="preserve">          工伤预防费用支出</t>
  </si>
  <si>
    <t xml:space="preserve">          其他工伤保险基金支出</t>
  </si>
  <si>
    <t xml:space="preserve">    其中：失业保险金</t>
  </si>
  <si>
    <t xml:space="preserve">          医疗保险费</t>
  </si>
  <si>
    <t xml:space="preserve">          职业培训和职业介绍补贴</t>
  </si>
  <si>
    <t xml:space="preserve">          其他失业保险基金支出</t>
  </si>
  <si>
    <t xml:space="preserve">    其中：生育保险基金支出</t>
  </si>
  <si>
    <t xml:space="preserve">          生育医疗费用支出</t>
  </si>
  <si>
    <t xml:space="preserve">          生育津贴支出</t>
  </si>
  <si>
    <t xml:space="preserve">          其他生育保险基金支出</t>
  </si>
  <si>
    <t>2016年度社会保险基金决算收入表</t>
    <phoneticPr fontId="68" type="noConversion"/>
  </si>
  <si>
    <t>2016年度政府性基金收入决算表</t>
  </si>
  <si>
    <t>2016年度政府性基金支出决算表</t>
  </si>
  <si>
    <t>2016年度政府性基金本级收入决算表</t>
  </si>
  <si>
    <t>2016年度政府性基金本级支出决算表</t>
  </si>
  <si>
    <t>2016年度国有资本经营收入决算表</t>
  </si>
  <si>
    <t>2016年度国有资本经营支出决算表</t>
  </si>
  <si>
    <t>2016年度本级国有资本经营收入决算表</t>
  </si>
  <si>
    <t>2016年度本级国有资本经营支出决算表</t>
  </si>
  <si>
    <t>2016年度社会保险基金决算收入表</t>
  </si>
  <si>
    <t>2016年度社会保险基金决算支出表</t>
  </si>
  <si>
    <t>2016年度本级社会保险基金决算收入表</t>
  </si>
  <si>
    <t>2016年度本级社会保险基金决算支出表</t>
  </si>
  <si>
    <t>2016年度一般公共预算本级支出决算表</t>
    <phoneticPr fontId="38" type="noConversion"/>
  </si>
  <si>
    <t>2016年度政府性基金本级收入决算表</t>
    <phoneticPr fontId="38" type="noConversion"/>
  </si>
  <si>
    <t>2016年度国有资本经营支出决算表</t>
    <phoneticPr fontId="38" type="noConversion"/>
  </si>
  <si>
    <t>2016年度本级国有资本经营收入决算表</t>
    <phoneticPr fontId="38" type="noConversion"/>
  </si>
  <si>
    <t>2016年度本级国有资本经营支出决算表</t>
    <phoneticPr fontId="38" type="noConversion"/>
  </si>
  <si>
    <t>2016年度社会保险基金决算支出表</t>
    <phoneticPr fontId="68" type="noConversion"/>
  </si>
  <si>
    <t>2016年度本级社会保险基金决算收入表</t>
    <phoneticPr fontId="38" type="noConversion"/>
  </si>
  <si>
    <t>2016年度本级社会保险基金决算支出表</t>
    <phoneticPr fontId="38" type="noConversion"/>
  </si>
  <si>
    <t xml:space="preserve">    增值税</t>
  </si>
  <si>
    <t xml:space="preserve">    营业税</t>
  </si>
  <si>
    <t xml:space="preserve">    企业所得税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</si>
  <si>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</si>
  <si>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</si>
  <si>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</si>
  <si>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</si>
  <si>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</si>
  <si>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</si>
  <si>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</si>
  <si>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</si>
  <si>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</si>
  <si>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</si>
  <si>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</si>
  <si>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专项收入</t>
  </si>
  <si>
    <t xml:space="preserve">    行政事业性收费收入</t>
  </si>
  <si>
    <t xml:space="preserve">    罚没收入</t>
  </si>
  <si>
    <t xml:space="preserve">    国有资源（资产）有偿使用收入</t>
  </si>
  <si>
    <t xml:space="preserve">    捐赠收入</t>
  </si>
  <si>
    <t xml:space="preserve">    政府住房基金收入</t>
  </si>
  <si>
    <t xml:space="preserve">    其他收入</t>
  </si>
  <si>
    <t>债券转贷收入</t>
    <phoneticPr fontId="38" type="noConversion"/>
  </si>
  <si>
    <t>调入预算稳定调节基金</t>
    <phoneticPr fontId="38" type="noConversion"/>
  </si>
  <si>
    <t>2016年度一般公共预算收入决算表</t>
    <phoneticPr fontId="38" type="noConversion"/>
  </si>
  <si>
    <t>决算数为预算数的％</t>
    <phoneticPr fontId="38" type="noConversion"/>
  </si>
  <si>
    <t>上级补助收入</t>
    <phoneticPr fontId="38" type="noConversion"/>
  </si>
  <si>
    <t>返还性收入</t>
    <phoneticPr fontId="38" type="noConversion"/>
  </si>
  <si>
    <t>一般性转移支付收入</t>
    <phoneticPr fontId="38" type="noConversion"/>
  </si>
  <si>
    <t>专项转移支付收入</t>
    <phoneticPr fontId="38" type="noConversion"/>
  </si>
  <si>
    <t>待偿债置换一般债券上年结余</t>
    <phoneticPr fontId="38" type="noConversion"/>
  </si>
  <si>
    <t>上年结余收入</t>
    <phoneticPr fontId="38" type="noConversion"/>
  </si>
  <si>
    <t>调入资金</t>
    <phoneticPr fontId="38" type="noConversion"/>
  </si>
  <si>
    <t>2016年度一般公共预算支出决算表</t>
    <phoneticPr fontId="38" type="noConversion"/>
  </si>
  <si>
    <t>项  目</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</si>
  <si>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</si>
  <si>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</si>
  <si>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</si>
  <si>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</si>
  <si>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</si>
  <si>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</si>
  <si>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</si>
  <si>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</si>
  <si>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</si>
  <si>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</si>
  <si>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</si>
  <si>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</si>
  <si>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</si>
  <si>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</si>
  <si>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</si>
  <si>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</si>
  <si>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</si>
  <si>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</si>
  <si>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</si>
  <si>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</si>
  <si>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2016年度政府性基金收入决算表</t>
    <phoneticPr fontId="38" type="noConversion"/>
  </si>
  <si>
    <t>预算数</t>
    <phoneticPr fontId="38" type="noConversion"/>
  </si>
  <si>
    <t>上年决算数</t>
    <phoneticPr fontId="89" type="noConversion"/>
  </si>
  <si>
    <t>合      计</t>
    <phoneticPr fontId="89" type="noConversion"/>
  </si>
  <si>
    <t>收入项目</t>
    <phoneticPr fontId="38" type="noConversion"/>
  </si>
  <si>
    <t>预算数</t>
    <phoneticPr fontId="38" type="noConversion"/>
  </si>
  <si>
    <t>上年决算数</t>
    <phoneticPr fontId="89" type="noConversion"/>
  </si>
  <si>
    <t>收入项目</t>
    <phoneticPr fontId="38" type="noConversion"/>
  </si>
  <si>
    <t>预算数</t>
    <phoneticPr fontId="38" type="noConversion"/>
  </si>
  <si>
    <t>决算数</t>
    <phoneticPr fontId="38" type="noConversion"/>
  </si>
  <si>
    <t>决算数为预算数的％</t>
    <phoneticPr fontId="38" type="noConversion"/>
  </si>
  <si>
    <t>决算数为上年决算数的％</t>
    <phoneticPr fontId="38" type="noConversion"/>
  </si>
  <si>
    <t>上年决算数</t>
    <phoneticPr fontId="89" type="noConversion"/>
  </si>
  <si>
    <t>上级补助收入</t>
    <phoneticPr fontId="38" type="noConversion"/>
  </si>
  <si>
    <t>返还性收入</t>
    <phoneticPr fontId="38" type="noConversion"/>
  </si>
  <si>
    <t>一般性转移支付收入</t>
    <phoneticPr fontId="38" type="noConversion"/>
  </si>
  <si>
    <t>专项转移支付收入</t>
    <phoneticPr fontId="38" type="noConversion"/>
  </si>
  <si>
    <t>待偿债置换一般债券上年结余</t>
    <phoneticPr fontId="38" type="noConversion"/>
  </si>
  <si>
    <t>上年结余收入</t>
    <phoneticPr fontId="38" type="noConversion"/>
  </si>
  <si>
    <t>调入预算稳定调节基金</t>
    <phoneticPr fontId="38" type="noConversion"/>
  </si>
  <si>
    <t>调入资金</t>
    <phoneticPr fontId="38" type="noConversion"/>
  </si>
  <si>
    <t>债券转贷收入</t>
    <phoneticPr fontId="38" type="noConversion"/>
  </si>
  <si>
    <t>支出项目</t>
    <phoneticPr fontId="38" type="noConversion"/>
  </si>
  <si>
    <t xml:space="preserve">    减:结转下年的支出</t>
    <phoneticPr fontId="38" type="noConversion"/>
  </si>
  <si>
    <t>支出总计</t>
    <phoneticPr fontId="38" type="noConversion"/>
  </si>
  <si>
    <t>2016年度一般公共预算本级收入决算表</t>
    <phoneticPr fontId="38" type="noConversion"/>
  </si>
  <si>
    <t>单位：万元</t>
    <phoneticPr fontId="38" type="noConversion"/>
  </si>
  <si>
    <t>国防支出</t>
  </si>
  <si>
    <t xml:space="preserve">  现役部队(款)</t>
  </si>
  <si>
    <t xml:space="preserve">    现役部队(项)</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</si>
  <si>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</si>
  <si>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</si>
  <si>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</si>
  <si>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</si>
  <si>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</si>
  <si>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</si>
  <si>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</si>
  <si>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</si>
  <si>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</si>
  <si>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</si>
  <si>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</si>
  <si>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</si>
  <si>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其他国防动员支出</t>
  </si>
  <si>
    <t xml:space="preserve">  其他国防支出(款)</t>
  </si>
  <si>
    <t xml:space="preserve">    其他国防支出(项)</t>
  </si>
  <si>
    <t>项   目</t>
  </si>
  <si>
    <t>上年决算数</t>
    <phoneticPr fontId="38" type="noConversion"/>
  </si>
  <si>
    <t>上年决算数</t>
    <phoneticPr fontId="38" type="noConversion"/>
  </si>
  <si>
    <t>一、工资福利支出</t>
  </si>
  <si>
    <t>二、商品和服务支出</t>
  </si>
  <si>
    <t>三、对个人和家庭的补助</t>
  </si>
  <si>
    <t>四、基本建设支出</t>
  </si>
  <si>
    <t>五、其他资本性支出</t>
  </si>
  <si>
    <t>六、对企事业单位的补贴</t>
  </si>
  <si>
    <t>七、债务利息支出</t>
  </si>
  <si>
    <t>八、其他支出</t>
  </si>
  <si>
    <t>单位：万元</t>
    <phoneticPr fontId="89" type="noConversion"/>
  </si>
  <si>
    <t>2016年度一般公共预算支出决算经济分类情况表</t>
    <phoneticPr fontId="38" type="noConversion"/>
  </si>
  <si>
    <t>一般公共预算支出合计</t>
    <phoneticPr fontId="89" type="noConversion"/>
  </si>
  <si>
    <t>预备费</t>
  </si>
  <si>
    <t>2016年度县本级“三公”经费公共财政拨款支出情况表</t>
    <phoneticPr fontId="38" type="noConversion"/>
  </si>
  <si>
    <t>当年决算数</t>
    <phoneticPr fontId="68" type="noConversion"/>
  </si>
  <si>
    <t>上年决算数</t>
    <phoneticPr fontId="68" type="noConversion"/>
  </si>
  <si>
    <t>备注：</t>
  </si>
  <si>
    <t xml:space="preserve">1.按照党中央、国务院有关文件及部门预决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     </t>
  </si>
  <si>
    <t>8、</t>
    <phoneticPr fontId="38" type="noConversion"/>
  </si>
  <si>
    <t>9、</t>
    <phoneticPr fontId="38" type="noConversion"/>
  </si>
  <si>
    <t>10、</t>
    <phoneticPr fontId="38" type="noConversion"/>
  </si>
  <si>
    <t>12、</t>
    <phoneticPr fontId="38" type="noConversion"/>
  </si>
  <si>
    <t>13、</t>
    <phoneticPr fontId="38" type="noConversion"/>
  </si>
  <si>
    <t>14、</t>
    <phoneticPr fontId="38" type="noConversion"/>
  </si>
  <si>
    <t>15、</t>
    <phoneticPr fontId="38" type="noConversion"/>
  </si>
  <si>
    <t>16、</t>
    <phoneticPr fontId="38" type="noConversion"/>
  </si>
  <si>
    <t>18、</t>
    <phoneticPr fontId="38" type="noConversion"/>
  </si>
  <si>
    <t>19、</t>
    <phoneticPr fontId="38" type="noConversion"/>
  </si>
  <si>
    <t>20、</t>
    <phoneticPr fontId="38" type="noConversion"/>
  </si>
  <si>
    <t>21、</t>
    <phoneticPr fontId="38" type="noConversion"/>
  </si>
  <si>
    <t>22、</t>
    <phoneticPr fontId="38" type="noConversion"/>
  </si>
  <si>
    <t>宁化县2016年决算公开</t>
    <phoneticPr fontId="38" type="noConversion"/>
  </si>
  <si>
    <t>2016年度一般公共预算支出决算经济分类情况表</t>
    <phoneticPr fontId="38" type="noConversion"/>
  </si>
  <si>
    <t>2016年度一般公共预算基本支出决算经济分类情况表</t>
    <phoneticPr fontId="38" type="noConversion"/>
  </si>
  <si>
    <t>2016年度一般公共预算基本支出决算经济分类情况表</t>
    <phoneticPr fontId="89" type="noConversion"/>
  </si>
  <si>
    <t>2016年度县本级“三公”经费公共财政拨款支出情况表</t>
    <phoneticPr fontId="38" type="noConversion"/>
  </si>
  <si>
    <t>二、政府性基金预算支出合计</t>
  </si>
  <si>
    <t xml:space="preserve">  教育支出</t>
  </si>
  <si>
    <t xml:space="preserve">    地方教育附加安排的支出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</si>
  <si>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</si>
  <si>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</si>
  <si>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</si>
  <si>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</si>
  <si>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</si>
  <si>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其他地方教育附加安排的支出</t>
  </si>
  <si>
    <t xml:space="preserve">  科学技术支出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</si>
  <si>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</si>
  <si>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</si>
  <si>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</si>
  <si>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</si>
  <si>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</si>
  <si>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乏燃料处理厂的建设、运行、改造和退役</t>
  </si>
  <si>
    <t xml:space="preserve">      其他乏燃料处理处置基金支出</t>
  </si>
  <si>
    <t xml:space="preserve">  文化体育与传媒支出</t>
  </si>
  <si>
    <t xml:space="preserve">    文化事业建设费安排的支出</t>
  </si>
  <si>
    <t xml:space="preserve">      精神文明建设</t>
  </si>
  <si>
    <t xml:space="preserve">      人才培训教学</t>
  </si>
  <si>
    <t xml:space="preserve">      文化创作</t>
  </si>
  <si>
    <t xml:space="preserve">      文化事业单位补助</t>
  </si>
  <si>
    <t xml:space="preserve">      爱国主义教育基地</t>
  </si>
  <si>
    <t xml:space="preserve">      其他文化事业建设费安排的支出</t>
  </si>
  <si>
    <t xml:space="preserve">    国家电影事业发展专项资金支出</t>
  </si>
  <si>
    <t xml:space="preserve">      资助国产影片放映</t>
  </si>
  <si>
    <t xml:space="preserve">      资助城市影院</t>
  </si>
  <si>
    <t xml:space="preserve">      资助少数民族电影译制</t>
  </si>
  <si>
    <t xml:space="preserve">      其他国家电影事业发展专项资金支出</t>
  </si>
  <si>
    <t xml:space="preserve">  社会保障和就业支出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</si>
  <si>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</si>
  <si>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</si>
  <si>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</si>
  <si>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</si>
  <si>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小型水库移民扶助基金支出</t>
  </si>
  <si>
    <t xml:space="preserve">      其他小型水库移民扶助基金支出</t>
  </si>
  <si>
    <t xml:space="preserve">    残疾人就业保障金支出</t>
  </si>
  <si>
    <t xml:space="preserve">      就业和培训</t>
  </si>
  <si>
    <t xml:space="preserve">      职业康复</t>
  </si>
  <si>
    <t xml:space="preserve">      扶持农村残疾人生产</t>
  </si>
  <si>
    <t xml:space="preserve">      奖励残疾人就业单位</t>
  </si>
  <si>
    <t xml:space="preserve">      其他残疾人就业保障金支出</t>
  </si>
  <si>
    <t xml:space="preserve">  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</si>
  <si>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</si>
  <si>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</si>
  <si>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</si>
  <si>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</si>
  <si>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</si>
  <si>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</si>
  <si>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</si>
  <si>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</si>
  <si>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</si>
  <si>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</si>
  <si>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城乡社区支出</t>
  </si>
  <si>
    <t xml:space="preserve">    政府住房基金支出</t>
  </si>
  <si>
    <t xml:space="preserve">      管理费用支出</t>
  </si>
  <si>
    <t xml:space="preserve">      廉租住房支出</t>
  </si>
  <si>
    <t xml:space="preserve">      廉租住房维护和管理支出</t>
  </si>
  <si>
    <t xml:space="preserve">      公共租赁住房支出</t>
  </si>
  <si>
    <t xml:space="preserve">      公共租赁住房维护和管理支出</t>
  </si>
  <si>
    <t xml:space="preserve">      其他政府住房基金支出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</si>
  <si>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</si>
  <si>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</si>
  <si>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</si>
  <si>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</si>
  <si>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</si>
  <si>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</si>
  <si>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</si>
  <si>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教育资金安排的支出</t>
  </si>
  <si>
    <t xml:space="preserve">      支付破产或改制企业职工安置费</t>
  </si>
  <si>
    <t xml:space="preserve">      棚户区改造支出</t>
  </si>
  <si>
    <t xml:space="preserve">      农田水利建设资金安排的支出</t>
  </si>
  <si>
    <t xml:space="preserve">      其他国有土地使用权出让收入安排的支出</t>
  </si>
  <si>
    <t>附表2-12</t>
  </si>
  <si>
    <t>2016年度政府性基金本级支出决算表</t>
    <phoneticPr fontId="38" type="noConversion"/>
  </si>
  <si>
    <t>小型水库移民扶助基金及对应专项债务收入安排的支出</t>
  </si>
  <si>
    <t xml:space="preserve">  其他小型水库移民扶助基金支出</t>
  </si>
  <si>
    <t>政府住房基金相关支出</t>
  </si>
  <si>
    <t xml:space="preserve">  政府住房基金及对应专项债务收入安排的支出</t>
  </si>
  <si>
    <t xml:space="preserve">    公共租赁住房维护和管理支出</t>
  </si>
  <si>
    <t>国有土地使用权出让收入及对应专项债务收入安排的支出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</si>
  <si>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</si>
  <si>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</si>
  <si>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</si>
  <si>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</si>
  <si>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</si>
  <si>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</si>
  <si>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其他国有土地使用权出让收入安排的支出</t>
  </si>
  <si>
    <t>城市公用事业附加及对应专项债务收入安排的支出</t>
  </si>
  <si>
    <t xml:space="preserve">   城市公共设施</t>
    <phoneticPr fontId="38" type="noConversion"/>
  </si>
  <si>
    <t xml:space="preserve">  其他城市公用事业附加安排的支出</t>
  </si>
  <si>
    <t>新增建设用地土地有偿使用费及对应专项债务收入安排的支出</t>
  </si>
  <si>
    <t xml:space="preserve">  耕地开发专项支出</t>
  </si>
  <si>
    <t xml:space="preserve">  基本农田建设和保护支出</t>
  </si>
  <si>
    <t xml:space="preserve">  土地整理支出</t>
  </si>
  <si>
    <t>城市基础设施配套费及对应专项债务收入安排的支出</t>
  </si>
  <si>
    <t xml:space="preserve">  城市公共设施</t>
  </si>
  <si>
    <t xml:space="preserve">  城市环境卫生</t>
    <phoneticPr fontId="38" type="noConversion"/>
  </si>
  <si>
    <t xml:space="preserve">  其他城市基础设施配套费安排的支出</t>
  </si>
  <si>
    <t>污水处理费及对应专项债务收入安排的支出</t>
  </si>
  <si>
    <t xml:space="preserve">  污水处理设施建设和运营</t>
  </si>
  <si>
    <t>大中型水库库区基金及对应专项债务收入安排的支出</t>
  </si>
  <si>
    <t>国家重大水利工程建设基金及对应专项债务收入安排的支出</t>
  </si>
  <si>
    <t xml:space="preserve">  其他重大水利工程建设基金支出</t>
  </si>
  <si>
    <t>散装水泥专项资金及对应专项债务收入安排的支出</t>
    <phoneticPr fontId="38" type="noConversion"/>
  </si>
  <si>
    <t xml:space="preserve">    其他散装水泥专项资金支出</t>
    <phoneticPr fontId="38" type="noConversion"/>
  </si>
  <si>
    <t>新型墙体材料专项基金及对应专项债务收入安排的支出</t>
  </si>
  <si>
    <t xml:space="preserve">  宣传和培训</t>
  </si>
  <si>
    <t xml:space="preserve">  其他新型墙体材料专项基金支出</t>
  </si>
  <si>
    <t>其他政府性基金及对应专项债务收入安排的支出</t>
  </si>
  <si>
    <t>彩票公益金及对应专项债务收入安排的支出</t>
  </si>
  <si>
    <t xml:space="preserve">  用于社会福利的彩票公益金支出</t>
  </si>
  <si>
    <t xml:space="preserve">  用于体育事业的彩票公益金支出</t>
  </si>
  <si>
    <t xml:space="preserve">  用于教育事业的彩票公益金支出</t>
  </si>
  <si>
    <t xml:space="preserve">  用于残疾人事业的彩票公益金支出</t>
  </si>
  <si>
    <t xml:space="preserve">  用于文化事业的彩票公益金支出</t>
  </si>
  <si>
    <t xml:space="preserve">  用于其他社会公益事业的彩票公益金支出</t>
  </si>
  <si>
    <t>中央政府国外债务还本支出</t>
  </si>
  <si>
    <t xml:space="preserve">  中央政府境外发行主权债券还本支出</t>
  </si>
  <si>
    <t>地方政府专项债务付息支出</t>
  </si>
  <si>
    <t xml:space="preserve">  国有土地使用权出让金债务付息支出</t>
  </si>
  <si>
    <t>债务发行费用支出</t>
    <phoneticPr fontId="38" type="noConversion"/>
  </si>
  <si>
    <t xml:space="preserve">    地方政府专项债务发行费用支出</t>
  </si>
  <si>
    <t xml:space="preserve">      国有土地使用权出让金债务发行费用支出</t>
  </si>
  <si>
    <t>本年支出合计</t>
    <phoneticPr fontId="38" type="noConversion"/>
  </si>
  <si>
    <t>…………</t>
  </si>
  <si>
    <t>农业土地开发资金及对应专项债务收入安排的支出</t>
  </si>
  <si>
    <t xml:space="preserve">  城市环境卫生</t>
  </si>
  <si>
    <t>乡镇数</t>
    <phoneticPr fontId="38" type="noConversion"/>
  </si>
  <si>
    <t>农林水支出</t>
    <phoneticPr fontId="38" type="noConversion"/>
  </si>
  <si>
    <t xml:space="preserve"> 大中型水库库区基金及对应专项债务收入安排的支出</t>
    <phoneticPr fontId="38" type="noConversion"/>
  </si>
  <si>
    <t xml:space="preserve"> 国家重大水利工程建设基金及对应专项债务收入安排的支出</t>
    <phoneticPr fontId="38" type="noConversion"/>
  </si>
  <si>
    <t xml:space="preserve"> 旅游发展基金支出</t>
    <phoneticPr fontId="38" type="noConversion"/>
  </si>
  <si>
    <t>县本级</t>
    <phoneticPr fontId="38" type="noConversion"/>
  </si>
  <si>
    <t>2016年度宁化县决算公开目录</t>
    <phoneticPr fontId="38" type="noConversion"/>
  </si>
  <si>
    <t>2016年度一般公共预算支出决算表</t>
    <phoneticPr fontId="38" type="noConversion"/>
  </si>
  <si>
    <t>2016年度一般公共预算本级收入决算表</t>
    <phoneticPr fontId="38" type="noConversion"/>
  </si>
  <si>
    <t>2016年度一般公共预算本级支出决算表</t>
    <phoneticPr fontId="38" type="noConversion"/>
  </si>
  <si>
    <t>一般公共预算基本支出合计</t>
    <phoneticPr fontId="89" type="noConversion"/>
  </si>
  <si>
    <t>2016年度政府性基金支出决算表</t>
    <phoneticPr fontId="38" type="noConversion"/>
  </si>
  <si>
    <t>单位：万元</t>
    <phoneticPr fontId="38" type="noConversion"/>
  </si>
  <si>
    <t>预算数</t>
    <phoneticPr fontId="38" type="noConversion"/>
  </si>
  <si>
    <t>决算数</t>
    <phoneticPr fontId="38" type="noConversion"/>
  </si>
  <si>
    <t>决算数为预算数的％</t>
    <phoneticPr fontId="38" type="noConversion"/>
  </si>
  <si>
    <t>决算数为上年决算数的％</t>
    <phoneticPr fontId="38" type="noConversion"/>
  </si>
  <si>
    <t>社会保障和就业支出</t>
    <phoneticPr fontId="38" type="noConversion"/>
  </si>
  <si>
    <t>国有资本经营收入合计</t>
    <phoneticPr fontId="89" type="noConversion"/>
  </si>
  <si>
    <t>2.经汇总，县本级2016年使用一般公共预算拨款安排的“三公”经费决算数为1651万元，比上年决算数减少132万元。其中，因公出国（境）经费3万元，与上年决算数相比增加3万元；公务用车购置经费83万元，与上年决算数相比下降27.83%；公务用车运行经费742万元，与上年决算数相比下降10.17%；公务接待费823万元，与上年决算数相比下降2.26%。“三公”经费决算下降的主要原因是我县全面深入贯彻落实中央八项规定精神，切实加强对“三公”经费、会议费、培训费的管理，严肃财经纪律，推行厉行节约反对浪费，从源头上斩断不良作风的“资金链”，确保中央八项规定落到实处。</t>
    <phoneticPr fontId="38" type="noConversion"/>
  </si>
  <si>
    <t>合      计</t>
    <phoneticPr fontId="89" type="noConversion"/>
  </si>
  <si>
    <t>备注：因乡镇一级没有编制政府预算，仅作为一级预算单位管理，所以无需填报县本级一般公共预算对乡镇税收返还和转移支付决算表。</t>
  </si>
  <si>
    <t>一、税收返还</t>
  </si>
  <si>
    <t>1.增值税和消费税税收返还收入</t>
  </si>
  <si>
    <t>2.所得税基数返还收入</t>
  </si>
  <si>
    <t>3.成品油价格和税费改革税收返还收入</t>
  </si>
  <si>
    <t>二、一般性转移支付</t>
  </si>
  <si>
    <t>1.体制补助收入</t>
  </si>
  <si>
    <t>2.均衡性转移支付补助收入</t>
  </si>
  <si>
    <t>3.革命老区及边境地区转移支付收入</t>
  </si>
  <si>
    <t>4.县级基本财力保障机制奖补资金收入</t>
  </si>
  <si>
    <t>5.结算补助收入</t>
  </si>
  <si>
    <t>6.成品油价格和税费改革转移支付补助收入</t>
  </si>
  <si>
    <t>7.基层公检法司转移支付收入</t>
  </si>
  <si>
    <t>8.义务教育等转移支付收入</t>
  </si>
  <si>
    <t>9.基本养老保险和低保等转移支付收入</t>
  </si>
  <si>
    <t>10.新型农村合作医疗等转移支付收入</t>
  </si>
  <si>
    <t>11.农村综合改革等转移支付收入</t>
  </si>
  <si>
    <t>12.产粮（油）大县奖励资金收入</t>
  </si>
  <si>
    <t>13.重点生态功能区转移支付收入</t>
  </si>
  <si>
    <t>14.固定数额补助收入</t>
  </si>
  <si>
    <t>15.其他一般性转移支付收入</t>
  </si>
  <si>
    <t>三、专项转移支付</t>
  </si>
  <si>
    <t>1.一般公共服务支出</t>
  </si>
  <si>
    <t>2.国防支出</t>
  </si>
  <si>
    <t>3.公共安全支出</t>
  </si>
  <si>
    <t>5.科学技术支出</t>
  </si>
  <si>
    <t>6.文化体育与传媒支出</t>
  </si>
  <si>
    <t>7.社会保障和就业支出</t>
  </si>
  <si>
    <t>8.医疗卫生与计划生育支出</t>
  </si>
  <si>
    <t>9.节能环保支出</t>
  </si>
  <si>
    <t>10.城乡社区支出</t>
  </si>
  <si>
    <t>11.农林水支出</t>
  </si>
  <si>
    <t xml:space="preserve">   其中：××项目  …………</t>
  </si>
  <si>
    <t>12.交通运输支出</t>
  </si>
  <si>
    <t>13.资源勘探信息等支出</t>
  </si>
  <si>
    <t>14.商业服务业等支出</t>
  </si>
  <si>
    <t>15.国土海洋气象等支出</t>
  </si>
  <si>
    <t>16.住房保障支出</t>
  </si>
  <si>
    <t>17.粮油物资储备支出</t>
  </si>
  <si>
    <t>18.国债还本付息支出</t>
  </si>
  <si>
    <t>19.其他支出</t>
  </si>
  <si>
    <t>单位：万元</t>
    <phoneticPr fontId="38" type="noConversion"/>
  </si>
  <si>
    <t>………</t>
    <phoneticPr fontId="38" type="noConversion"/>
  </si>
  <si>
    <t xml:space="preserve"> ………………………………</t>
    <phoneticPr fontId="38" type="noConversion"/>
  </si>
  <si>
    <t xml:space="preserve">   其中：××项目  …………</t>
    <phoneticPr fontId="38" type="noConversion"/>
  </si>
  <si>
    <t>4.教育支出</t>
    <phoneticPr fontId="38" type="noConversion"/>
  </si>
  <si>
    <t xml:space="preserve">   其中：××项目</t>
  </si>
  <si>
    <t>××乡</t>
    <phoneticPr fontId="38" type="noConversion"/>
  </si>
  <si>
    <t>2016年度县本级对乡镇税收返还和转移支付决算表</t>
    <phoneticPr fontId="38" type="noConversion"/>
  </si>
  <si>
    <t>2016年度县本级对乡镇税收返还和转移支付决算表</t>
    <phoneticPr fontId="38" type="noConversion"/>
  </si>
  <si>
    <t>备注：因乡镇一级没有编制政府预算，仅作为一级预算单位管理，所以无需填报县本级政府性基金对乡镇转移支付决算表</t>
    <phoneticPr fontId="38" type="noConversion"/>
  </si>
  <si>
    <t>××乡</t>
    <phoneticPr fontId="89" type="noConversion"/>
  </si>
  <si>
    <t>2016年度县本级政府性基金对乡镇转移支付决算表</t>
  </si>
  <si>
    <t>2016年度县本级政府性基金对乡镇转移支付决算表</t>
    <phoneticPr fontId="38" type="noConversion"/>
  </si>
  <si>
    <t>一、政府债务余额情况</t>
  </si>
  <si>
    <t>2016年末一般债务余额</t>
  </si>
  <si>
    <t>二、政府债务限额情况</t>
  </si>
  <si>
    <t>2016年一般债务限额</t>
  </si>
  <si>
    <t>2016年宁化县政府一般债务余额和限额情况表</t>
    <phoneticPr fontId="38" type="noConversion"/>
  </si>
  <si>
    <t>2016年宁化县本级政府一般债务余额和限额情况表</t>
  </si>
  <si>
    <t>2016年宁化县政府专项债务余额和限额情况表</t>
    <phoneticPr fontId="38" type="noConversion"/>
  </si>
  <si>
    <t>2016年末专项债务余额</t>
  </si>
  <si>
    <t>2016年专项债务限额</t>
  </si>
  <si>
    <t>2016年宁化县本级政府专项债务余额和限额情况表</t>
    <phoneticPr fontId="38" type="noConversion"/>
  </si>
  <si>
    <t>23、</t>
    <phoneticPr fontId="38" type="noConversion"/>
  </si>
  <si>
    <t>24、</t>
    <phoneticPr fontId="38" type="noConversion"/>
  </si>
  <si>
    <t>25、</t>
    <phoneticPr fontId="38" type="noConversion"/>
  </si>
  <si>
    <t>2016年宁化县本级政府一般债务余额和限额情况表</t>
    <phoneticPr fontId="38" type="noConversion"/>
  </si>
</sst>
</file>

<file path=xl/styles.xml><?xml version="1.0" encoding="utf-8"?>
<styleSheet xmlns="http://schemas.openxmlformats.org/spreadsheetml/2006/main">
  <numFmts count="26">
    <numFmt numFmtId="41" formatCode="_ * #,##0_ ;_ * \-#,##0_ ;_ * &quot;-&quot;_ ;_ @_ "/>
    <numFmt numFmtId="44" formatCode="_ &quot;¥&quot;* #,##0.00_ ;_ &quot;¥&quot;* \-#,##0.00_ ;_ &quot;¥&quot;* &quot;-&quot;??_ ;_ @_ "/>
    <numFmt numFmtId="43" formatCode="_ * #,##0.00_ ;_ * \-#,##0.00_ ;_ * &quot;-&quot;??_ ;_ @_ "/>
    <numFmt numFmtId="176" formatCode="_-&quot;$&quot;* #,##0_-;\-&quot;$&quot;* #,##0_-;_-&quot;$&quot;* &quot;-&quot;_-;_-@_-"/>
    <numFmt numFmtId="177" formatCode="#,##0;\-#,##0;&quot;-&quot;"/>
    <numFmt numFmtId="178" formatCode="_-* #,##0.00_-;\-* #,##0.00_-;_-* &quot;-&quot;??_-;_-@_-"/>
    <numFmt numFmtId="179" formatCode="\$#,##0.00;\(\$#,##0.00\)"/>
    <numFmt numFmtId="180" formatCode="_-* #,##0_-;\-* #,##0_-;_-* &quot;-&quot;_-;_-@_-"/>
    <numFmt numFmtId="181" formatCode="#,##0.000_ "/>
    <numFmt numFmtId="182" formatCode="#,##0;\(#,##0\)"/>
    <numFmt numFmtId="183" formatCode="_ \¥* #,##0.00_ ;_ \¥* \-#,##0.00_ ;_ \¥* &quot;-&quot;??_ ;_ @_ "/>
    <numFmt numFmtId="184" formatCode="_(&quot;$&quot;* #,##0.00_);_(&quot;$&quot;* \(#,##0.00\);_(&quot;$&quot;* &quot;-&quot;??_);_(@_)"/>
    <numFmt numFmtId="185" formatCode="0.0"/>
    <numFmt numFmtId="186" formatCode="\$#,##0;\(\$#,##0\)"/>
    <numFmt numFmtId="187" formatCode="_(* #,##0.00_);_(* \(#,##0.00\);_(* &quot;-&quot;??_);_(@_)"/>
    <numFmt numFmtId="188" formatCode="_-* #,##0.0000_-;\-* #,##0.0000_-;_-* &quot;-&quot;??_-;_-@_-"/>
    <numFmt numFmtId="189" formatCode="_-&quot;¥&quot;* #,##0_-;\-&quot;¥&quot;* #,##0_-;_-&quot;¥&quot;* &quot;-&quot;_-;_-@_-"/>
    <numFmt numFmtId="190" formatCode="#,##0_ ;[Red]\-#,##0\ "/>
    <numFmt numFmtId="191" formatCode="0.0%"/>
    <numFmt numFmtId="192" formatCode="#,##0_);[Red]\(#,##0\)"/>
    <numFmt numFmtId="193" formatCode="#,##0_ "/>
    <numFmt numFmtId="194" formatCode="0.00_ ;[Red]\-0.00\ "/>
    <numFmt numFmtId="195" formatCode="0.00_ "/>
    <numFmt numFmtId="196" formatCode="0_ "/>
    <numFmt numFmtId="197" formatCode="0_ ;[Red]\-0\ "/>
    <numFmt numFmtId="198" formatCode="_ * #,##0_ ;_ * \-#,##0_ ;_ * &quot;-&quot;??_ ;_ @_ "/>
  </numFmts>
  <fonts count="115">
    <font>
      <sz val="12"/>
      <name val="宋体"/>
      <charset val="134"/>
    </font>
    <font>
      <sz val="11"/>
      <color theme="1"/>
      <name val="宋体"/>
      <family val="2"/>
      <charset val="134"/>
      <scheme val="minor"/>
    </font>
    <font>
      <sz val="11"/>
      <color theme="1"/>
      <name val="宋体"/>
      <family val="2"/>
      <charset val="134"/>
      <scheme val="minor"/>
    </font>
    <font>
      <sz val="12"/>
      <name val="宋体"/>
      <family val="3"/>
      <charset val="134"/>
    </font>
    <font>
      <b/>
      <sz val="12"/>
      <name val="宋体"/>
      <family val="3"/>
      <charset val="134"/>
    </font>
    <font>
      <sz val="12"/>
      <name val="宋体"/>
      <family val="7"/>
      <charset val="134"/>
    </font>
    <font>
      <sz val="12"/>
      <name val="黑体"/>
      <family val="3"/>
      <charset val="134"/>
    </font>
    <font>
      <sz val="11"/>
      <color indexed="8"/>
      <name val="宋体"/>
      <family val="3"/>
      <charset val="134"/>
    </font>
    <font>
      <sz val="10"/>
      <name val="宋体"/>
      <family val="3"/>
      <charset val="134"/>
    </font>
    <font>
      <sz val="11"/>
      <name val="宋体"/>
      <family val="3"/>
      <charset val="134"/>
    </font>
    <font>
      <sz val="9"/>
      <color indexed="8"/>
      <name val="宋体"/>
      <family val="3"/>
      <charset val="134"/>
    </font>
    <font>
      <b/>
      <sz val="11"/>
      <color indexed="8"/>
      <name val="宋体"/>
      <family val="3"/>
      <charset val="134"/>
    </font>
    <font>
      <sz val="16"/>
      <name val="宋体"/>
      <family val="3"/>
      <charset val="134"/>
    </font>
    <font>
      <sz val="11"/>
      <color indexed="9"/>
      <name val="宋体"/>
      <family val="3"/>
      <charset val="134"/>
    </font>
    <font>
      <sz val="11"/>
      <color indexed="42"/>
      <name val="宋体"/>
      <family val="3"/>
      <charset val="134"/>
    </font>
    <font>
      <sz val="10"/>
      <name val="Arial"/>
      <family val="2"/>
      <charset val="134"/>
    </font>
    <font>
      <sz val="11"/>
      <color indexed="52"/>
      <name val="宋体"/>
      <family val="3"/>
      <charset val="134"/>
    </font>
    <font>
      <sz val="11"/>
      <color indexed="10"/>
      <name val="宋体"/>
      <family val="3"/>
      <charset val="134"/>
    </font>
    <font>
      <b/>
      <sz val="18"/>
      <color indexed="62"/>
      <name val="宋体"/>
      <family val="3"/>
      <charset val="134"/>
    </font>
    <font>
      <b/>
      <sz val="11"/>
      <color indexed="52"/>
      <name val="宋体"/>
      <family val="3"/>
      <charset val="134"/>
    </font>
    <font>
      <u/>
      <sz val="12"/>
      <color indexed="12"/>
      <name val="宋体"/>
      <family val="3"/>
      <charset val="134"/>
    </font>
    <font>
      <i/>
      <sz val="11"/>
      <color indexed="23"/>
      <name val="宋体"/>
      <family val="3"/>
      <charset val="134"/>
    </font>
    <font>
      <sz val="11"/>
      <color indexed="17"/>
      <name val="宋体"/>
      <family val="3"/>
      <charset val="134"/>
    </font>
    <font>
      <u/>
      <sz val="12"/>
      <color indexed="36"/>
      <name val="宋体"/>
      <family val="3"/>
      <charset val="134"/>
    </font>
    <font>
      <b/>
      <sz val="11"/>
      <color indexed="56"/>
      <name val="宋体"/>
      <family val="3"/>
      <charset val="134"/>
    </font>
    <font>
      <sz val="11"/>
      <color indexed="20"/>
      <name val="宋体"/>
      <family val="3"/>
      <charset val="134"/>
    </font>
    <font>
      <b/>
      <sz val="11"/>
      <color indexed="9"/>
      <name val="宋体"/>
      <family val="3"/>
      <charset val="134"/>
    </font>
    <font>
      <b/>
      <sz val="11"/>
      <color indexed="42"/>
      <name val="宋体"/>
      <family val="3"/>
      <charset val="134"/>
    </font>
    <font>
      <b/>
      <sz val="11"/>
      <color indexed="63"/>
      <name val="宋体"/>
      <family val="3"/>
      <charset val="134"/>
    </font>
    <font>
      <sz val="11"/>
      <color indexed="62"/>
      <name val="宋体"/>
      <family val="3"/>
      <charset val="134"/>
    </font>
    <font>
      <b/>
      <sz val="13"/>
      <color indexed="56"/>
      <name val="宋体"/>
      <family val="3"/>
      <charset val="134"/>
    </font>
    <font>
      <b/>
      <sz val="11"/>
      <color indexed="62"/>
      <name val="宋体"/>
      <family val="3"/>
      <charset val="134"/>
    </font>
    <font>
      <b/>
      <sz val="15"/>
      <color indexed="56"/>
      <name val="宋体"/>
      <family val="3"/>
      <charset val="134"/>
    </font>
    <font>
      <sz val="12"/>
      <name val="奔覆眉"/>
      <family val="3"/>
      <charset val="134"/>
    </font>
    <font>
      <sz val="12"/>
      <name val="Helv"/>
      <family val="2"/>
      <charset val="134"/>
    </font>
    <font>
      <b/>
      <sz val="13"/>
      <color indexed="62"/>
      <name val="宋体"/>
      <family val="3"/>
      <charset val="134"/>
    </font>
    <font>
      <sz val="7"/>
      <name val="Small Fonts"/>
      <family val="2"/>
      <charset val="134"/>
    </font>
    <font>
      <sz val="11"/>
      <color indexed="60"/>
      <name val="宋体"/>
      <family val="3"/>
      <charset val="134"/>
    </font>
    <font>
      <sz val="9"/>
      <name val="宋体"/>
      <family val="3"/>
      <charset val="134"/>
    </font>
    <font>
      <b/>
      <sz val="15"/>
      <color indexed="62"/>
      <name val="宋体"/>
      <family val="3"/>
      <charset val="134"/>
    </font>
    <font>
      <sz val="12"/>
      <name val="Arial"/>
      <family val="2"/>
      <charset val="134"/>
    </font>
    <font>
      <sz val="10"/>
      <color indexed="8"/>
      <name val="Arial"/>
      <family val="2"/>
      <charset val="134"/>
    </font>
    <font>
      <sz val="10"/>
      <name val="Times New Roman"/>
      <family val="1"/>
      <charset val="134"/>
    </font>
    <font>
      <b/>
      <sz val="12"/>
      <name val="Arial"/>
      <family val="2"/>
      <charset val="134"/>
    </font>
    <font>
      <b/>
      <sz val="18"/>
      <name val="Arial"/>
      <family val="2"/>
      <charset val="134"/>
    </font>
    <font>
      <sz val="8"/>
      <name val="Times New Roman"/>
      <family val="1"/>
      <charset val="134"/>
    </font>
    <font>
      <b/>
      <sz val="21"/>
      <name val="楷体_GB2312"/>
      <family val="3"/>
      <charset val="134"/>
    </font>
    <font>
      <sz val="12"/>
      <name val="Courier"/>
      <family val="3"/>
      <charset val="134"/>
    </font>
    <font>
      <sz val="10"/>
      <name val="MS Sans Serif"/>
      <family val="2"/>
      <charset val="134"/>
    </font>
    <font>
      <sz val="12"/>
      <name val="宋体"/>
      <family val="3"/>
      <charset val="134"/>
    </font>
    <font>
      <b/>
      <sz val="18"/>
      <color indexed="56"/>
      <name val="宋体"/>
      <family val="3"/>
      <charset val="134"/>
    </font>
    <font>
      <sz val="12"/>
      <color indexed="20"/>
      <name val="宋体"/>
      <family val="3"/>
      <charset val="134"/>
    </font>
    <font>
      <sz val="12"/>
      <color indexed="17"/>
      <name val="宋体"/>
      <family val="3"/>
      <charset val="134"/>
    </font>
    <font>
      <sz val="10"/>
      <color indexed="8"/>
      <name val="Arial"/>
      <family val="2"/>
    </font>
    <font>
      <sz val="10"/>
      <name val="Arial"/>
      <family val="2"/>
    </font>
    <font>
      <sz val="18"/>
      <name val="方正小标宋简体"/>
      <family val="3"/>
      <charset val="134"/>
    </font>
    <font>
      <sz val="11"/>
      <color theme="1"/>
      <name val="宋体"/>
      <family val="3"/>
      <charset val="134"/>
      <scheme val="minor"/>
    </font>
    <font>
      <sz val="11"/>
      <color indexed="8"/>
      <name val="宋体"/>
      <family val="3"/>
      <charset val="134"/>
      <scheme val="minor"/>
    </font>
    <font>
      <sz val="11"/>
      <name val="宋体"/>
      <family val="3"/>
      <charset val="134"/>
      <scheme val="minor"/>
    </font>
    <font>
      <b/>
      <sz val="11"/>
      <color indexed="8"/>
      <name val="宋体"/>
      <family val="3"/>
      <charset val="134"/>
      <scheme val="minor"/>
    </font>
    <font>
      <b/>
      <sz val="11"/>
      <name val="宋体"/>
      <family val="3"/>
      <charset val="134"/>
      <scheme val="minor"/>
    </font>
    <font>
      <sz val="12"/>
      <name val="宋体"/>
      <family val="3"/>
      <charset val="134"/>
    </font>
    <font>
      <sz val="11"/>
      <name val="宋体"/>
      <family val="3"/>
      <charset val="134"/>
      <scheme val="major"/>
    </font>
    <font>
      <b/>
      <sz val="11"/>
      <name val="宋体"/>
      <family val="3"/>
      <charset val="134"/>
      <scheme val="major"/>
    </font>
    <font>
      <sz val="18"/>
      <color indexed="54"/>
      <name val="宋体"/>
      <family val="3"/>
      <charset val="134"/>
    </font>
    <font>
      <b/>
      <sz val="15"/>
      <color indexed="54"/>
      <name val="宋体"/>
      <family val="3"/>
      <charset val="134"/>
    </font>
    <font>
      <b/>
      <sz val="13"/>
      <color indexed="54"/>
      <name val="宋体"/>
      <family val="3"/>
      <charset val="134"/>
    </font>
    <font>
      <b/>
      <sz val="11"/>
      <color indexed="54"/>
      <name val="宋体"/>
      <family val="3"/>
      <charset val="134"/>
    </font>
    <font>
      <sz val="9"/>
      <name val="宋体"/>
      <family val="2"/>
      <charset val="134"/>
      <scheme val="minor"/>
    </font>
    <font>
      <sz val="16"/>
      <color indexed="8"/>
      <name val="方正小标宋简体"/>
      <family val="4"/>
      <charset val="134"/>
    </font>
    <font>
      <sz val="12"/>
      <color indexed="9"/>
      <name val="宋体"/>
      <family val="3"/>
      <charset val="134"/>
    </font>
    <font>
      <b/>
      <sz val="11"/>
      <name val="宋体"/>
      <family val="3"/>
      <charset val="134"/>
    </font>
    <font>
      <sz val="10"/>
      <color indexed="64"/>
      <name val="Arial"/>
      <family val="2"/>
    </font>
    <font>
      <b/>
      <sz val="18"/>
      <color theme="3"/>
      <name val="宋体"/>
      <family val="3"/>
      <charset val="134"/>
      <scheme val="major"/>
    </font>
    <font>
      <sz val="11"/>
      <color indexed="64"/>
      <name val="宋体"/>
      <family val="3"/>
      <charset val="134"/>
    </font>
    <font>
      <sz val="11"/>
      <color indexed="64"/>
      <name val="宋体"/>
      <family val="3"/>
      <charset val="134"/>
      <scheme val="minor"/>
    </font>
    <font>
      <sz val="11"/>
      <color indexed="8"/>
      <name val="宋体"/>
      <family val="7"/>
      <charset val="134"/>
    </font>
    <font>
      <sz val="11"/>
      <color indexed="8"/>
      <name val="Times New Roman"/>
      <family val="22"/>
      <charset val="134"/>
    </font>
    <font>
      <sz val="11"/>
      <color indexed="8"/>
      <name val="黑体"/>
      <family val="3"/>
      <charset val="134"/>
    </font>
    <font>
      <sz val="7"/>
      <name val="Small Fonts"/>
      <family val="2"/>
    </font>
    <font>
      <sz val="12"/>
      <name val="Courier"/>
      <family val="3"/>
    </font>
    <font>
      <sz val="10"/>
      <name val="Times New Roman"/>
      <family val="1"/>
    </font>
    <font>
      <sz val="12"/>
      <name val="Arial"/>
      <family val="2"/>
    </font>
    <font>
      <b/>
      <sz val="12"/>
      <name val="Arial"/>
      <family val="2"/>
    </font>
    <font>
      <b/>
      <sz val="18"/>
      <name val="Arial"/>
      <family val="2"/>
    </font>
    <font>
      <b/>
      <sz val="12"/>
      <color indexed="8"/>
      <name val="宋体"/>
      <family val="3"/>
      <charset val="134"/>
      <scheme val="minor"/>
    </font>
    <font>
      <b/>
      <sz val="26"/>
      <name val="方正小标宋_GBK"/>
      <family val="4"/>
      <charset val="134"/>
    </font>
    <font>
      <sz val="16"/>
      <color indexed="8"/>
      <name val="方正小标宋_GBK"/>
      <family val="4"/>
      <charset val="134"/>
    </font>
    <font>
      <sz val="16"/>
      <name val="宋体"/>
      <family val="3"/>
      <charset val="134"/>
      <scheme val="minor"/>
    </font>
    <font>
      <sz val="9"/>
      <name val="宋体"/>
      <family val="3"/>
      <charset val="134"/>
    </font>
    <font>
      <b/>
      <sz val="16"/>
      <name val="楷体"/>
      <family val="3"/>
      <charset val="134"/>
    </font>
    <font>
      <sz val="14"/>
      <name val="宋体"/>
      <family val="3"/>
      <charset val="134"/>
    </font>
    <font>
      <sz val="18"/>
      <name val="方正小标宋_GBK"/>
      <family val="4"/>
      <charset val="134"/>
    </font>
    <font>
      <b/>
      <sz val="11"/>
      <color indexed="64"/>
      <name val="宋体"/>
      <family val="3"/>
      <charset val="134"/>
      <scheme val="minor"/>
    </font>
    <font>
      <b/>
      <sz val="16"/>
      <color indexed="8"/>
      <name val="宋体"/>
      <family val="3"/>
      <charset val="134"/>
    </font>
    <font>
      <sz val="12"/>
      <color indexed="8"/>
      <name val="宋体"/>
      <family val="3"/>
      <charset val="134"/>
    </font>
    <font>
      <sz val="10"/>
      <color indexed="8"/>
      <name val="宋体"/>
      <family val="3"/>
      <charset val="134"/>
    </font>
    <font>
      <b/>
      <sz val="10"/>
      <name val="宋体"/>
      <family val="3"/>
      <charset val="134"/>
    </font>
    <font>
      <sz val="12"/>
      <name val="宋体"/>
      <family val="3"/>
      <charset val="134"/>
      <scheme val="minor"/>
    </font>
    <font>
      <b/>
      <sz val="12"/>
      <name val="宋体"/>
      <family val="3"/>
      <charset val="134"/>
      <scheme val="minor"/>
    </font>
    <font>
      <b/>
      <sz val="18"/>
      <name val="宋体"/>
      <family val="3"/>
      <charset val="134"/>
    </font>
    <font>
      <sz val="16"/>
      <color indexed="8"/>
      <name val="方正小标宋_GBK"/>
      <charset val="134"/>
    </font>
    <font>
      <sz val="12"/>
      <color indexed="8"/>
      <name val="宋体"/>
      <family val="3"/>
      <charset val="134"/>
      <scheme val="minor"/>
    </font>
    <font>
      <sz val="36"/>
      <name val="黑体"/>
      <family val="3"/>
      <charset val="134"/>
    </font>
    <font>
      <sz val="16"/>
      <color indexed="8"/>
      <name val="方正小标宋简体"/>
      <family val="3"/>
      <charset val="134"/>
    </font>
    <font>
      <b/>
      <sz val="12"/>
      <color indexed="8"/>
      <name val="宋体"/>
      <family val="3"/>
      <charset val="134"/>
    </font>
    <font>
      <sz val="16"/>
      <name val="方正小标宋简体"/>
      <family val="3"/>
      <charset val="134"/>
    </font>
    <font>
      <sz val="16"/>
      <name val="方正小标宋简体"/>
      <family val="4"/>
      <charset val="134"/>
    </font>
    <font>
      <b/>
      <sz val="18"/>
      <name val="方正小标宋_GBK"/>
      <charset val="134"/>
    </font>
    <font>
      <sz val="16"/>
      <color theme="1"/>
      <name val="方正小标宋_GBK"/>
      <charset val="134"/>
    </font>
    <font>
      <sz val="9"/>
      <color theme="1"/>
      <name val="Arial"/>
      <family val="2"/>
    </font>
    <font>
      <sz val="12"/>
      <color theme="1"/>
      <name val="宋体"/>
      <family val="3"/>
      <charset val="134"/>
    </font>
    <font>
      <b/>
      <sz val="12"/>
      <color theme="1"/>
      <name val="宋体"/>
      <family val="3"/>
      <charset val="134"/>
      <scheme val="minor"/>
    </font>
    <font>
      <sz val="12"/>
      <color theme="1"/>
      <name val="宋体"/>
      <family val="3"/>
      <charset val="134"/>
      <scheme val="minor"/>
    </font>
    <font>
      <sz val="16"/>
      <color theme="1"/>
      <name val="宋体"/>
      <family val="3"/>
      <charset val="134"/>
      <scheme val="minor"/>
    </font>
  </fonts>
  <fills count="50">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62"/>
        <bgColor indexed="64"/>
      </patternFill>
    </fill>
    <fill>
      <patternFill patternType="solid">
        <fgColor indexed="49"/>
        <bgColor indexed="64"/>
      </patternFill>
    </fill>
    <fill>
      <patternFill patternType="solid">
        <fgColor indexed="47"/>
        <bgColor indexed="64"/>
      </patternFill>
    </fill>
    <fill>
      <patternFill patternType="solid">
        <fgColor indexed="31"/>
        <bgColor indexed="64"/>
      </patternFill>
    </fill>
    <fill>
      <patternFill patternType="solid">
        <fgColor indexed="22"/>
        <bgColor indexed="64"/>
      </patternFill>
    </fill>
    <fill>
      <patternFill patternType="solid">
        <fgColor indexed="51"/>
        <bgColor indexed="64"/>
      </patternFill>
    </fill>
    <fill>
      <patternFill patternType="solid">
        <fgColor indexed="42"/>
        <bgColor indexed="64"/>
      </patternFill>
    </fill>
    <fill>
      <patternFill patternType="solid">
        <fgColor indexed="29"/>
        <bgColor indexed="64"/>
      </patternFill>
    </fill>
    <fill>
      <patternFill patternType="solid">
        <fgColor indexed="27"/>
        <bgColor indexed="64"/>
      </patternFill>
    </fill>
    <fill>
      <patternFill patternType="solid">
        <fgColor indexed="44"/>
        <bgColor indexed="64"/>
      </patternFill>
    </fill>
    <fill>
      <patternFill patternType="solid">
        <fgColor indexed="30"/>
        <bgColor indexed="64"/>
      </patternFill>
    </fill>
    <fill>
      <patternFill patternType="solid">
        <fgColor indexed="45"/>
        <bgColor indexed="64"/>
      </patternFill>
    </fill>
    <fill>
      <patternFill patternType="solid">
        <fgColor indexed="36"/>
        <bgColor indexed="64"/>
      </patternFill>
    </fill>
    <fill>
      <patternFill patternType="solid">
        <fgColor indexed="55"/>
        <bgColor indexed="64"/>
      </patternFill>
    </fill>
    <fill>
      <patternFill patternType="solid">
        <fgColor indexed="46"/>
        <bgColor indexed="64"/>
      </patternFill>
    </fill>
    <fill>
      <patternFill patternType="solid">
        <fgColor indexed="43"/>
        <bgColor indexed="64"/>
      </patternFill>
    </fill>
    <fill>
      <patternFill patternType="solid">
        <fgColor indexed="57"/>
        <bgColor indexed="64"/>
      </patternFill>
    </fill>
    <fill>
      <patternFill patternType="solid">
        <fgColor indexed="26"/>
        <bgColor indexed="64"/>
      </patternFill>
    </fill>
    <fill>
      <patternFill patternType="solid">
        <fgColor indexed="54"/>
        <bgColor indexed="64"/>
      </patternFill>
    </fill>
    <fill>
      <patternFill patternType="solid">
        <fgColor indexed="52"/>
        <bgColor indexed="64"/>
      </patternFill>
    </fill>
    <fill>
      <patternFill patternType="solid">
        <fgColor indexed="11"/>
        <bgColor indexed="64"/>
      </patternFill>
    </fill>
    <fill>
      <patternFill patternType="solid">
        <fgColor indexed="5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patternFill>
    </fill>
    <fill>
      <patternFill patternType="solid">
        <fgColor indexed="5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double">
        <color indexed="52"/>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medium">
        <color indexed="30"/>
      </bottom>
      <diagonal/>
    </border>
    <border>
      <left/>
      <right/>
      <top/>
      <bottom style="thick">
        <color indexed="49"/>
      </bottom>
      <diagonal/>
    </border>
    <border>
      <left/>
      <right/>
      <top style="medium">
        <color indexed="64"/>
      </top>
      <bottom style="medium">
        <color indexed="64"/>
      </bottom>
      <diagonal/>
    </border>
    <border>
      <left/>
      <right/>
      <top style="thin">
        <color indexed="64"/>
      </top>
      <bottom style="double">
        <color indexed="64"/>
      </bottom>
      <diagonal/>
    </border>
    <border>
      <left/>
      <right/>
      <top/>
      <bottom style="thick">
        <color indexed="44"/>
      </bottom>
      <diagonal/>
    </border>
    <border>
      <left/>
      <right/>
      <top/>
      <bottom style="medium">
        <color indexed="4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8"/>
      </right>
      <top style="thin">
        <color indexed="8"/>
      </top>
      <bottom style="thin">
        <color indexed="8"/>
      </bottom>
      <diagonal/>
    </border>
    <border>
      <left/>
      <right style="thin">
        <color indexed="8"/>
      </right>
      <top style="medium">
        <color indexed="8"/>
      </top>
      <bottom style="medium">
        <color indexed="8"/>
      </bottom>
      <diagonal/>
    </border>
    <border>
      <left/>
      <right style="thin">
        <color indexed="64"/>
      </right>
      <top style="thin">
        <color indexed="64"/>
      </top>
      <bottom style="thin">
        <color indexed="64"/>
      </bottom>
      <diagonal/>
    </border>
    <border>
      <left/>
      <right style="thin">
        <color indexed="8"/>
      </right>
      <top style="thin">
        <color indexed="8"/>
      </top>
      <bottom/>
      <diagonal/>
    </border>
    <border>
      <left style="thin">
        <color indexed="64"/>
      </left>
      <right/>
      <top/>
      <bottom/>
      <diagonal/>
    </border>
    <border>
      <left/>
      <right style="thin">
        <color indexed="8"/>
      </right>
      <top/>
      <bottom style="thin">
        <color indexed="8"/>
      </bottom>
      <diagonal/>
    </border>
    <border>
      <left/>
      <right/>
      <top style="thin">
        <color indexed="64"/>
      </top>
      <bottom/>
      <diagonal/>
    </border>
  </borders>
  <cellStyleXfs count="4985">
    <xf numFmtId="0" fontId="0" fillId="0" borderId="0">
      <alignment vertical="center"/>
    </xf>
    <xf numFmtId="0" fontId="18" fillId="0" borderId="0" applyNumberFormat="0" applyFill="0" applyBorder="0" applyAlignment="0" applyProtection="0">
      <alignment vertical="center"/>
    </xf>
    <xf numFmtId="0" fontId="3" fillId="0" borderId="0">
      <alignment vertical="center"/>
    </xf>
    <xf numFmtId="0" fontId="15" fillId="0" borderId="0">
      <alignment vertical="center"/>
    </xf>
    <xf numFmtId="0" fontId="3" fillId="0" borderId="0">
      <alignment vertical="center"/>
    </xf>
    <xf numFmtId="0" fontId="3" fillId="0" borderId="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7" fillId="2" borderId="0" applyNumberFormat="0" applyBorder="0" applyAlignment="0" applyProtection="0">
      <alignment vertical="center"/>
    </xf>
    <xf numFmtId="0" fontId="16" fillId="0" borderId="3" applyNumberFormat="0" applyFill="0" applyAlignment="0" applyProtection="0">
      <alignment vertical="center"/>
    </xf>
    <xf numFmtId="183" fontId="49" fillId="0" borderId="0" applyFont="0" applyFill="0" applyBorder="0" applyAlignment="0" applyProtection="0">
      <alignment vertical="center"/>
    </xf>
    <xf numFmtId="0" fontId="3" fillId="0" borderId="0">
      <alignment vertical="center"/>
    </xf>
    <xf numFmtId="0" fontId="3" fillId="0" borderId="0">
      <alignment vertical="center"/>
    </xf>
    <xf numFmtId="183" fontId="49" fillId="0" borderId="0" applyFont="0" applyFill="0" applyBorder="0" applyAlignment="0" applyProtection="0">
      <alignment vertical="center"/>
    </xf>
    <xf numFmtId="0" fontId="3" fillId="0" borderId="0">
      <alignment vertical="center"/>
    </xf>
    <xf numFmtId="0" fontId="3" fillId="0" borderId="0">
      <alignment vertical="center"/>
    </xf>
    <xf numFmtId="0" fontId="11" fillId="0" borderId="6" applyNumberFormat="0" applyFill="0" applyAlignment="0" applyProtection="0">
      <alignment vertical="center"/>
    </xf>
    <xf numFmtId="0" fontId="7" fillId="7" borderId="0" applyNumberFormat="0" applyBorder="0" applyAlignment="0" applyProtection="0">
      <alignment vertical="center"/>
    </xf>
    <xf numFmtId="0" fontId="9" fillId="0" borderId="1">
      <alignment horizontal="distributed" vertical="center" wrapText="1"/>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5" fillId="0" borderId="0">
      <alignment vertical="center"/>
    </xf>
    <xf numFmtId="0" fontId="3" fillId="0" borderId="0">
      <alignment vertical="center"/>
    </xf>
    <xf numFmtId="0" fontId="3" fillId="0" borderId="0">
      <alignment vertical="center"/>
    </xf>
    <xf numFmtId="0" fontId="7" fillId="15" borderId="0" applyNumberFormat="0" applyBorder="0" applyAlignment="0" applyProtection="0">
      <alignment vertical="center"/>
    </xf>
    <xf numFmtId="0" fontId="3" fillId="0" borderId="0">
      <alignment vertical="center"/>
    </xf>
    <xf numFmtId="0" fontId="3" fillId="0" borderId="0">
      <alignment vertical="center"/>
    </xf>
    <xf numFmtId="0" fontId="13" fillId="16" borderId="0" applyNumberFormat="0" applyBorder="0" applyAlignment="0" applyProtection="0">
      <alignment vertical="center"/>
    </xf>
    <xf numFmtId="0" fontId="7" fillId="13" borderId="0" applyNumberFormat="0" applyBorder="0" applyAlignment="0" applyProtection="0">
      <alignment vertical="center"/>
    </xf>
    <xf numFmtId="0" fontId="3" fillId="0" borderId="0">
      <alignment vertical="center"/>
    </xf>
    <xf numFmtId="0" fontId="13" fillId="5" borderId="0" applyNumberFormat="0" applyBorder="0" applyAlignment="0" applyProtection="0">
      <alignment vertical="center"/>
    </xf>
    <xf numFmtId="0" fontId="3" fillId="0" borderId="0">
      <alignment vertical="center"/>
    </xf>
    <xf numFmtId="0" fontId="3" fillId="0" borderId="0">
      <alignment vertical="center"/>
    </xf>
    <xf numFmtId="0" fontId="7" fillId="6" borderId="0" applyNumberFormat="0" applyBorder="0" applyAlignment="0" applyProtection="0">
      <alignment vertical="center"/>
    </xf>
    <xf numFmtId="0" fontId="7" fillId="15"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2"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7" fillId="2"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4" fillId="3" borderId="0" applyNumberFormat="0" applyBorder="0" applyAlignment="0" applyProtection="0">
      <alignment vertical="center"/>
    </xf>
    <xf numFmtId="0" fontId="7" fillId="15"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15"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7" fillId="6" borderId="0" applyNumberFormat="0" applyBorder="0" applyAlignment="0" applyProtection="0">
      <alignment vertical="center"/>
    </xf>
    <xf numFmtId="0" fontId="3" fillId="0" borderId="0">
      <alignment vertical="center"/>
    </xf>
    <xf numFmtId="0" fontId="3" fillId="0" borderId="0">
      <alignment vertical="center"/>
    </xf>
    <xf numFmtId="43" fontId="49" fillId="0" borderId="0" applyFont="0" applyFill="0" applyBorder="0" applyAlignment="0" applyProtection="0">
      <alignment vertical="center"/>
    </xf>
    <xf numFmtId="0" fontId="7" fillId="6"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8" fillId="8" borderId="8" applyNumberFormat="0" applyAlignment="0" applyProtection="0">
      <alignment vertical="center"/>
    </xf>
    <xf numFmtId="0" fontId="7" fillId="15"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7" fillId="2" borderId="0" applyNumberFormat="0" applyBorder="0" applyAlignment="0" applyProtection="0">
      <alignment vertical="center"/>
    </xf>
    <xf numFmtId="0" fontId="3" fillId="0" borderId="0">
      <alignment vertical="center"/>
    </xf>
    <xf numFmtId="0" fontId="3" fillId="0" borderId="0">
      <alignment vertical="center"/>
    </xf>
    <xf numFmtId="0" fontId="7" fillId="15" borderId="0" applyNumberFormat="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3" fillId="0" borderId="0">
      <alignment vertical="center"/>
    </xf>
    <xf numFmtId="0" fontId="7" fillId="15"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6"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12" borderId="0" applyNumberFormat="0" applyBorder="0" applyAlignment="0" applyProtection="0">
      <alignment vertical="center"/>
    </xf>
    <xf numFmtId="183" fontId="49"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5" fillId="15"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18" borderId="0" applyNumberFormat="0" applyBorder="0" applyAlignment="0" applyProtection="0">
      <alignment vertical="center"/>
    </xf>
    <xf numFmtId="0" fontId="13" fillId="5" borderId="0" applyNumberFormat="0" applyBorder="0" applyAlignment="0" applyProtection="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188" fontId="49" fillId="0" borderId="0" applyFont="0" applyFill="0" applyBorder="0" applyAlignment="0" applyProtection="0">
      <alignment vertical="center"/>
    </xf>
    <xf numFmtId="0" fontId="8"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3" fillId="0" borderId="0">
      <alignment vertical="center"/>
    </xf>
    <xf numFmtId="0" fontId="3" fillId="0" borderId="0">
      <alignment vertical="center"/>
    </xf>
    <xf numFmtId="0" fontId="7" fillId="7" borderId="0" applyNumberFormat="0" applyBorder="0" applyAlignment="0" applyProtection="0">
      <alignment vertical="center"/>
    </xf>
    <xf numFmtId="0" fontId="16" fillId="0" borderId="3" applyNumberFormat="0" applyFill="0" applyAlignment="0" applyProtection="0">
      <alignment vertical="center"/>
    </xf>
    <xf numFmtId="183" fontId="49" fillId="0" borderId="0" applyFont="0" applyFill="0" applyBorder="0" applyAlignment="0" applyProtection="0">
      <alignment vertical="center"/>
    </xf>
    <xf numFmtId="0" fontId="8" fillId="0" borderId="0">
      <alignment vertical="center"/>
    </xf>
    <xf numFmtId="0" fontId="3" fillId="0" borderId="0">
      <alignment vertical="center"/>
    </xf>
    <xf numFmtId="0" fontId="7" fillId="7" borderId="0" applyNumberFormat="0" applyBorder="0" applyAlignment="0" applyProtection="0">
      <alignment vertical="center"/>
    </xf>
    <xf numFmtId="0" fontId="18" fillId="0" borderId="0" applyNumberFormat="0" applyFill="0" applyBorder="0" applyAlignment="0" applyProtection="0">
      <alignment vertical="center"/>
    </xf>
    <xf numFmtId="0" fontId="3" fillId="0" borderId="0">
      <alignment vertical="center"/>
    </xf>
    <xf numFmtId="0" fontId="16" fillId="0" borderId="3" applyNumberFormat="0" applyFill="0" applyAlignment="0" applyProtection="0">
      <alignment vertical="center"/>
    </xf>
    <xf numFmtId="0" fontId="21" fillId="0" borderId="0" applyNumberFormat="0" applyFill="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21" fillId="0" borderId="0" applyNumberFormat="0" applyFill="0" applyBorder="0" applyAlignment="0" applyProtection="0">
      <alignment vertical="center"/>
    </xf>
    <xf numFmtId="0" fontId="3" fillId="0" borderId="0">
      <alignment vertical="center"/>
    </xf>
    <xf numFmtId="0" fontId="9" fillId="0" borderId="1">
      <alignment horizontal="distributed" vertical="center" wrapText="1"/>
    </xf>
    <xf numFmtId="0" fontId="3" fillId="0" borderId="0">
      <alignment vertical="center"/>
    </xf>
    <xf numFmtId="0" fontId="7" fillId="2" borderId="0" applyNumberFormat="0" applyBorder="0" applyAlignment="0" applyProtection="0">
      <alignment vertical="center"/>
    </xf>
    <xf numFmtId="0" fontId="3" fillId="0" borderId="0">
      <alignment vertical="center"/>
    </xf>
    <xf numFmtId="0" fontId="3" fillId="0" borderId="0">
      <alignment vertical="center"/>
    </xf>
    <xf numFmtId="0" fontId="7" fillId="2"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24" fillId="0" borderId="0" applyNumberFormat="0" applyFill="0" applyBorder="0" applyAlignment="0" applyProtection="0">
      <alignment vertical="center"/>
    </xf>
    <xf numFmtId="0" fontId="3" fillId="0" borderId="0">
      <alignment vertical="center"/>
    </xf>
    <xf numFmtId="0" fontId="13" fillId="20" borderId="0" applyNumberFormat="0" applyBorder="0" applyAlignment="0" applyProtection="0">
      <alignment vertical="center"/>
    </xf>
    <xf numFmtId="0" fontId="3" fillId="0" borderId="0">
      <alignment vertical="center"/>
    </xf>
    <xf numFmtId="0" fontId="13" fillId="20" borderId="0" applyNumberFormat="0" applyBorder="0" applyAlignment="0" applyProtection="0">
      <alignment vertical="center"/>
    </xf>
    <xf numFmtId="0" fontId="3" fillId="0" borderId="0">
      <alignment vertical="center"/>
    </xf>
    <xf numFmtId="0" fontId="13" fillId="20" borderId="0" applyNumberFormat="0" applyBorder="0" applyAlignment="0" applyProtection="0">
      <alignment vertical="center"/>
    </xf>
    <xf numFmtId="0" fontId="3" fillId="0" borderId="0">
      <alignment vertical="center"/>
    </xf>
    <xf numFmtId="0" fontId="3" fillId="0" borderId="0">
      <alignment vertical="center"/>
    </xf>
    <xf numFmtId="0" fontId="13" fillId="16"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6" borderId="0" applyNumberFormat="0" applyBorder="0" applyAlignment="0" applyProtection="0">
      <alignment vertical="center"/>
    </xf>
    <xf numFmtId="0" fontId="14" fillId="20"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4" fillId="20" borderId="0" applyNumberFormat="0" applyBorder="0" applyAlignment="0" applyProtection="0">
      <alignment vertical="center"/>
    </xf>
    <xf numFmtId="0" fontId="3" fillId="0" borderId="0">
      <alignment vertical="center"/>
    </xf>
    <xf numFmtId="0" fontId="22" fillId="10"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178" fontId="49" fillId="0" borderId="0" applyFont="0" applyFill="0" applyBorder="0" applyAlignment="0" applyProtection="0">
      <alignment vertical="center"/>
    </xf>
    <xf numFmtId="0" fontId="3" fillId="0" borderId="0">
      <alignment vertical="center"/>
    </xf>
    <xf numFmtId="0" fontId="9" fillId="0" borderId="1">
      <alignment horizontal="distributed" vertical="center" wrapText="1"/>
    </xf>
    <xf numFmtId="0" fontId="3" fillId="0" borderId="0">
      <alignment vertical="center"/>
    </xf>
    <xf numFmtId="0" fontId="13" fillId="3" borderId="0" applyNumberFormat="0" applyBorder="0" applyAlignment="0" applyProtection="0">
      <alignment vertical="center"/>
    </xf>
    <xf numFmtId="0" fontId="7" fillId="7" borderId="0" applyNumberFormat="0" applyBorder="0" applyAlignment="0" applyProtection="0">
      <alignment vertical="center"/>
    </xf>
    <xf numFmtId="0" fontId="16" fillId="0" borderId="3" applyNumberFormat="0" applyFill="0" applyAlignment="0" applyProtection="0">
      <alignment vertical="center"/>
    </xf>
    <xf numFmtId="183" fontId="49" fillId="0" borderId="0" applyFont="0" applyFill="0" applyBorder="0" applyAlignment="0" applyProtection="0">
      <alignment vertical="center"/>
    </xf>
    <xf numFmtId="0" fontId="7" fillId="0" borderId="0">
      <alignment vertical="center"/>
    </xf>
    <xf numFmtId="0" fontId="3" fillId="0" borderId="0">
      <alignment vertical="center"/>
    </xf>
    <xf numFmtId="0" fontId="7" fillId="7" borderId="0" applyNumberFormat="0" applyBorder="0" applyAlignment="0" applyProtection="0">
      <alignment vertical="center"/>
    </xf>
    <xf numFmtId="0" fontId="3" fillId="0" borderId="0">
      <alignment vertical="center"/>
    </xf>
    <xf numFmtId="183" fontId="49" fillId="0" borderId="0" applyFont="0" applyFill="0" applyBorder="0" applyAlignment="0" applyProtection="0">
      <alignment vertical="center"/>
    </xf>
    <xf numFmtId="0" fontId="3" fillId="0" borderId="0">
      <alignment vertical="center"/>
    </xf>
    <xf numFmtId="0" fontId="3" fillId="0" borderId="0">
      <alignment vertical="center"/>
    </xf>
    <xf numFmtId="0" fontId="7" fillId="7" borderId="0" applyNumberFormat="0" applyBorder="0" applyAlignment="0" applyProtection="0">
      <alignment vertical="center"/>
    </xf>
    <xf numFmtId="0" fontId="3" fillId="0" borderId="0">
      <alignment vertical="center"/>
    </xf>
    <xf numFmtId="183" fontId="49" fillId="0" borderId="0" applyFont="0" applyFill="0" applyBorder="0" applyAlignment="0" applyProtection="0">
      <alignment vertical="center"/>
    </xf>
    <xf numFmtId="0" fontId="3" fillId="0" borderId="0">
      <alignment vertical="center"/>
    </xf>
    <xf numFmtId="43" fontId="49" fillId="0" borderId="0" applyFont="0" applyFill="0" applyBorder="0" applyAlignment="0" applyProtection="0">
      <alignment vertical="center"/>
    </xf>
    <xf numFmtId="0" fontId="7" fillId="2" borderId="0" applyNumberFormat="0" applyBorder="0" applyAlignment="0" applyProtection="0">
      <alignment vertical="center"/>
    </xf>
    <xf numFmtId="0" fontId="3" fillId="0" borderId="0">
      <alignment vertical="center"/>
    </xf>
    <xf numFmtId="0" fontId="3" fillId="0" borderId="0">
      <alignment vertical="center"/>
    </xf>
    <xf numFmtId="0" fontId="22" fillId="10" borderId="0" applyNumberFormat="0" applyBorder="0" applyAlignment="0" applyProtection="0">
      <alignment vertical="center"/>
    </xf>
    <xf numFmtId="0" fontId="25" fillId="15"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7" fillId="7" borderId="0" applyNumberFormat="0" applyBorder="0" applyAlignment="0" applyProtection="0">
      <alignment vertical="center"/>
    </xf>
    <xf numFmtId="0" fontId="3" fillId="0" borderId="0">
      <alignment vertical="center"/>
    </xf>
    <xf numFmtId="0" fontId="3" fillId="0" borderId="0">
      <alignment vertical="center"/>
    </xf>
    <xf numFmtId="0" fontId="7" fillId="2" borderId="0" applyNumberFormat="0" applyBorder="0" applyAlignment="0" applyProtection="0">
      <alignment vertical="center"/>
    </xf>
    <xf numFmtId="0" fontId="3" fillId="0" borderId="0">
      <alignment vertical="center"/>
    </xf>
    <xf numFmtId="0" fontId="3" fillId="0" borderId="0">
      <alignment vertical="center"/>
    </xf>
    <xf numFmtId="0" fontId="13" fillId="16"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13" fillId="20" borderId="0" applyNumberFormat="0" applyBorder="0" applyAlignment="0" applyProtection="0">
      <alignment vertical="center"/>
    </xf>
    <xf numFmtId="0" fontId="3" fillId="0" borderId="0">
      <alignment vertical="center"/>
    </xf>
    <xf numFmtId="0" fontId="7" fillId="10" borderId="0" applyNumberFormat="0" applyBorder="0" applyAlignment="0" applyProtection="0">
      <alignment vertical="center"/>
    </xf>
    <xf numFmtId="0" fontId="13" fillId="20" borderId="0" applyNumberFormat="0" applyBorder="0" applyAlignment="0" applyProtection="0">
      <alignment vertical="center"/>
    </xf>
    <xf numFmtId="0" fontId="3" fillId="0" borderId="0">
      <alignment vertical="center"/>
    </xf>
    <xf numFmtId="0" fontId="3" fillId="0" borderId="0">
      <alignment vertical="center"/>
    </xf>
    <xf numFmtId="0" fontId="7" fillId="21" borderId="0" applyNumberFormat="0" applyBorder="0" applyAlignment="0" applyProtection="0">
      <alignment vertical="center"/>
    </xf>
    <xf numFmtId="0" fontId="7" fillId="6" borderId="0" applyNumberFormat="0" applyBorder="0" applyAlignment="0" applyProtection="0">
      <alignment vertical="center"/>
    </xf>
    <xf numFmtId="9" fontId="49" fillId="0" borderId="0" applyFont="0" applyFill="0" applyBorder="0" applyAlignment="0" applyProtection="0">
      <alignment vertical="center"/>
    </xf>
    <xf numFmtId="0" fontId="3" fillId="0" borderId="0">
      <alignment vertical="center"/>
    </xf>
    <xf numFmtId="0" fontId="49" fillId="21" borderId="11" applyNumberFormat="0" applyFont="0" applyAlignment="0" applyProtection="0">
      <alignment vertical="center"/>
    </xf>
    <xf numFmtId="0" fontId="3" fillId="0" borderId="0">
      <alignment vertical="center"/>
    </xf>
    <xf numFmtId="0" fontId="7" fillId="21" borderId="0" applyNumberFormat="0" applyBorder="0" applyAlignment="0" applyProtection="0">
      <alignment vertical="center"/>
    </xf>
    <xf numFmtId="0" fontId="7" fillId="6" borderId="0" applyNumberFormat="0" applyBorder="0" applyAlignment="0" applyProtection="0">
      <alignment vertical="center"/>
    </xf>
    <xf numFmtId="0" fontId="17" fillId="0" borderId="0" applyNumberFormat="0" applyFill="0" applyBorder="0" applyAlignment="0" applyProtection="0">
      <alignment vertical="center"/>
    </xf>
    <xf numFmtId="0" fontId="3" fillId="0" borderId="0">
      <alignment vertical="center"/>
    </xf>
    <xf numFmtId="0" fontId="13" fillId="20" borderId="0" applyNumberFormat="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14" fillId="22" borderId="0" applyNumberFormat="0" applyBorder="0" applyAlignment="0" applyProtection="0">
      <alignment vertical="center"/>
    </xf>
    <xf numFmtId="0" fontId="3" fillId="0" borderId="0">
      <alignment vertical="center"/>
    </xf>
    <xf numFmtId="0" fontId="3" fillId="0" borderId="0">
      <alignment vertical="center"/>
    </xf>
    <xf numFmtId="0" fontId="21" fillId="0" borderId="0" applyNumberFormat="0" applyFill="0" applyBorder="0" applyAlignment="0" applyProtection="0">
      <alignment vertical="center"/>
    </xf>
    <xf numFmtId="0" fontId="25" fillId="15" borderId="0" applyNumberFormat="0" applyBorder="0" applyAlignment="0" applyProtection="0">
      <alignment vertical="center"/>
    </xf>
    <xf numFmtId="0" fontId="3" fillId="0" borderId="0">
      <alignment vertical="center"/>
    </xf>
    <xf numFmtId="0" fontId="25" fillId="15" borderId="0" applyNumberFormat="0" applyBorder="0" applyAlignment="0" applyProtection="0">
      <alignment vertical="center"/>
    </xf>
    <xf numFmtId="0" fontId="3" fillId="0" borderId="0">
      <alignment vertical="center"/>
    </xf>
    <xf numFmtId="0" fontId="3" fillId="0" borderId="0">
      <alignment vertical="center"/>
    </xf>
    <xf numFmtId="0" fontId="13" fillId="20" borderId="0" applyNumberFormat="0" applyBorder="0" applyAlignment="0" applyProtection="0">
      <alignment vertical="center"/>
    </xf>
    <xf numFmtId="0" fontId="7" fillId="13" borderId="0" applyNumberFormat="0" applyBorder="0" applyAlignment="0" applyProtection="0">
      <alignment vertical="center"/>
    </xf>
    <xf numFmtId="0" fontId="3" fillId="0" borderId="0">
      <alignment vertical="center"/>
    </xf>
    <xf numFmtId="0" fontId="25" fillId="15"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0" borderId="0">
      <alignment vertical="center"/>
    </xf>
    <xf numFmtId="0" fontId="3" fillId="0" borderId="0">
      <alignment vertical="center"/>
    </xf>
    <xf numFmtId="0" fontId="3" fillId="0" borderId="0">
      <alignment vertical="center"/>
    </xf>
    <xf numFmtId="0" fontId="7" fillId="7" borderId="0" applyNumberFormat="0" applyBorder="0" applyAlignment="0" applyProtection="0">
      <alignment vertical="center"/>
    </xf>
    <xf numFmtId="0" fontId="3" fillId="0" borderId="0">
      <alignment vertical="center"/>
    </xf>
    <xf numFmtId="0" fontId="3" fillId="0" borderId="0">
      <alignment vertical="center"/>
    </xf>
    <xf numFmtId="0" fontId="7" fillId="7" borderId="0" applyNumberFormat="0" applyBorder="0" applyAlignment="0" applyProtection="0">
      <alignment vertical="center"/>
    </xf>
    <xf numFmtId="0" fontId="3" fillId="0" borderId="0">
      <alignment vertical="center"/>
    </xf>
    <xf numFmtId="0" fontId="26" fillId="17" borderId="7"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3" fillId="0" borderId="0">
      <alignment vertical="center"/>
    </xf>
    <xf numFmtId="0" fontId="18" fillId="0" borderId="0" applyNumberFormat="0" applyFill="0" applyBorder="0" applyAlignment="0" applyProtection="0">
      <alignment vertical="center"/>
    </xf>
    <xf numFmtId="0" fontId="3" fillId="0" borderId="0">
      <alignment vertical="center"/>
    </xf>
    <xf numFmtId="0" fontId="5" fillId="0" borderId="0">
      <alignment vertical="center"/>
    </xf>
    <xf numFmtId="0" fontId="3" fillId="0" borderId="0">
      <alignment vertical="center"/>
    </xf>
    <xf numFmtId="0" fontId="3" fillId="0" borderId="0">
      <alignment vertical="center"/>
    </xf>
    <xf numFmtId="0" fontId="7"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25" fillId="15" borderId="0" applyNumberFormat="0" applyBorder="0" applyAlignment="0" applyProtection="0">
      <alignment vertical="center"/>
    </xf>
    <xf numFmtId="0" fontId="3" fillId="0" borderId="0">
      <alignment vertical="center"/>
    </xf>
    <xf numFmtId="0" fontId="3" fillId="0" borderId="0">
      <alignment vertical="center"/>
    </xf>
    <xf numFmtId="0" fontId="17"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15"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3"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23"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3" fillId="0" borderId="0" applyNumberFormat="0" applyFill="0" applyBorder="0" applyAlignment="0" applyProtection="0">
      <alignment vertical="top"/>
      <protection locked="0"/>
    </xf>
    <xf numFmtId="0" fontId="3" fillId="0" borderId="0">
      <alignment vertical="center"/>
    </xf>
    <xf numFmtId="0" fontId="3" fillId="0" borderId="0">
      <alignment vertical="center"/>
    </xf>
    <xf numFmtId="0" fontId="3" fillId="0" borderId="0">
      <alignment vertical="center"/>
    </xf>
    <xf numFmtId="0" fontId="7" fillId="15" borderId="0" applyNumberFormat="0" applyBorder="0" applyAlignment="0" applyProtection="0">
      <alignment vertical="center"/>
    </xf>
    <xf numFmtId="0" fontId="16" fillId="0" borderId="3" applyNumberFormat="0" applyFill="0" applyAlignment="0" applyProtection="0">
      <alignment vertical="center"/>
    </xf>
    <xf numFmtId="0" fontId="3" fillId="0" borderId="0">
      <alignment vertical="center"/>
    </xf>
    <xf numFmtId="0" fontId="3" fillId="0" borderId="0">
      <alignment vertical="center"/>
    </xf>
    <xf numFmtId="0" fontId="27" fillId="17" borderId="7" applyNumberFormat="0" applyAlignment="0" applyProtection="0">
      <alignment vertical="center"/>
    </xf>
    <xf numFmtId="0" fontId="3" fillId="0" borderId="0">
      <alignment vertical="center"/>
    </xf>
    <xf numFmtId="0" fontId="7" fillId="6" borderId="0" applyNumberFormat="0" applyBorder="0" applyAlignment="0" applyProtection="0">
      <alignment vertical="center"/>
    </xf>
    <xf numFmtId="0" fontId="7" fillId="15" borderId="0" applyNumberFormat="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7" fillId="6" borderId="0" applyNumberFormat="0" applyBorder="0" applyAlignment="0" applyProtection="0">
      <alignment vertical="center"/>
    </xf>
    <xf numFmtId="0" fontId="3" fillId="0" borderId="0">
      <alignment vertical="center"/>
    </xf>
    <xf numFmtId="0" fontId="3" fillId="0" borderId="0">
      <alignment vertical="center"/>
    </xf>
    <xf numFmtId="43" fontId="49" fillId="0" borderId="0" applyFont="0" applyFill="0" applyBorder="0" applyAlignment="0" applyProtection="0">
      <alignment vertical="center"/>
    </xf>
    <xf numFmtId="0" fontId="7" fillId="6" borderId="0" applyNumberFormat="0" applyBorder="0" applyAlignment="0" applyProtection="0">
      <alignment vertical="center"/>
    </xf>
    <xf numFmtId="0" fontId="13" fillId="23" borderId="0" applyNumberFormat="0" applyBorder="0" applyAlignment="0" applyProtection="0">
      <alignment vertical="center"/>
    </xf>
    <xf numFmtId="0" fontId="3" fillId="0" borderId="0">
      <alignment vertical="center"/>
    </xf>
    <xf numFmtId="0" fontId="13" fillId="23"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4" fillId="22" borderId="0" applyNumberFormat="0" applyBorder="0" applyAlignment="0" applyProtection="0">
      <alignment vertical="center"/>
    </xf>
    <xf numFmtId="0" fontId="3" fillId="0" borderId="0">
      <alignment vertical="center"/>
    </xf>
    <xf numFmtId="0" fontId="3" fillId="0" borderId="0">
      <alignment vertical="center"/>
    </xf>
    <xf numFmtId="0" fontId="23" fillId="0" borderId="0" applyNumberFormat="0" applyFill="0" applyBorder="0" applyAlignment="0" applyProtection="0">
      <alignment vertical="top"/>
      <protection locked="0"/>
    </xf>
    <xf numFmtId="0" fontId="22" fillId="10" borderId="0" applyNumberFormat="0" applyBorder="0" applyAlignment="0" applyProtection="0">
      <alignment vertical="center"/>
    </xf>
    <xf numFmtId="0" fontId="24" fillId="0" borderId="13"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9" fillId="6" borderId="5"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9" fillId="6" borderId="5" applyNumberFormat="0" applyAlignment="0" applyProtection="0">
      <alignment vertical="center"/>
    </xf>
    <xf numFmtId="0" fontId="13" fillId="16" borderId="0" applyNumberFormat="0" applyBorder="0" applyAlignment="0" applyProtection="0">
      <alignment vertical="center"/>
    </xf>
    <xf numFmtId="0" fontId="3" fillId="0" borderId="0">
      <alignment vertical="center"/>
    </xf>
    <xf numFmtId="0" fontId="3" fillId="0" borderId="0">
      <alignment vertical="center"/>
    </xf>
    <xf numFmtId="0" fontId="29" fillId="6" borderId="5" applyNumberFormat="0" applyAlignment="0" applyProtection="0">
      <alignment vertical="center"/>
    </xf>
    <xf numFmtId="0" fontId="3" fillId="0" borderId="0">
      <alignment vertical="center"/>
    </xf>
    <xf numFmtId="0" fontId="7" fillId="15"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49" fillId="0" borderId="0" applyFont="0" applyFill="0" applyBorder="0" applyAlignment="0" applyProtection="0">
      <alignment vertical="center"/>
    </xf>
    <xf numFmtId="0" fontId="31" fillId="0" borderId="0" applyNumberFormat="0" applyFill="0" applyBorder="0" applyAlignment="0" applyProtection="0">
      <alignment vertical="center"/>
    </xf>
    <xf numFmtId="0" fontId="3" fillId="0" borderId="0">
      <alignment vertical="center"/>
    </xf>
    <xf numFmtId="0" fontId="3" fillId="0" borderId="0">
      <alignment vertical="center"/>
    </xf>
    <xf numFmtId="0" fontId="31"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49" fillId="0" borderId="0" applyFont="0" applyFill="0" applyBorder="0" applyAlignment="0" applyProtection="0">
      <alignment vertical="center"/>
    </xf>
    <xf numFmtId="0" fontId="31"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49" fillId="0" borderId="0" applyFont="0" applyFill="0" applyBorder="0" applyAlignment="0" applyProtection="0">
      <alignment vertical="center"/>
    </xf>
    <xf numFmtId="0" fontId="3" fillId="0" borderId="0">
      <alignment vertical="center"/>
    </xf>
    <xf numFmtId="0" fontId="13" fillId="16" borderId="0" applyNumberFormat="0" applyBorder="0" applyAlignment="0" applyProtection="0">
      <alignment vertical="center"/>
    </xf>
    <xf numFmtId="0" fontId="3" fillId="0" borderId="0">
      <alignment vertical="center"/>
    </xf>
    <xf numFmtId="0" fontId="13" fillId="5" borderId="0" applyNumberFormat="0" applyBorder="0" applyAlignment="0" applyProtection="0">
      <alignment vertical="center"/>
    </xf>
    <xf numFmtId="0" fontId="3" fillId="0" borderId="0">
      <alignment vertical="center"/>
    </xf>
    <xf numFmtId="0" fontId="7" fillId="12" borderId="0" applyNumberFormat="0" applyBorder="0" applyAlignment="0" applyProtection="0">
      <alignment vertical="center"/>
    </xf>
    <xf numFmtId="0" fontId="3" fillId="0" borderId="0">
      <alignment vertical="center"/>
    </xf>
    <xf numFmtId="0" fontId="7" fillId="10" borderId="0" applyNumberFormat="0" applyBorder="0" applyAlignment="0" applyProtection="0">
      <alignment vertical="center"/>
    </xf>
    <xf numFmtId="0" fontId="16" fillId="0" borderId="3" applyNumberFormat="0" applyFill="0" applyAlignment="0" applyProtection="0">
      <alignment vertical="center"/>
    </xf>
    <xf numFmtId="0" fontId="3" fillId="0" borderId="0">
      <alignment vertical="center"/>
    </xf>
    <xf numFmtId="0" fontId="13" fillId="16" borderId="0" applyNumberFormat="0" applyBorder="0" applyAlignment="0" applyProtection="0">
      <alignment vertical="center"/>
    </xf>
    <xf numFmtId="0" fontId="3" fillId="0" borderId="0">
      <alignment vertical="center"/>
    </xf>
    <xf numFmtId="0" fontId="7" fillId="21" borderId="0" applyNumberFormat="0" applyBorder="0" applyAlignment="0" applyProtection="0">
      <alignment vertical="center"/>
    </xf>
    <xf numFmtId="0" fontId="3" fillId="0" borderId="0">
      <alignment vertical="center"/>
    </xf>
    <xf numFmtId="0" fontId="7" fillId="21" borderId="0" applyNumberFormat="0" applyBorder="0" applyAlignment="0" applyProtection="0">
      <alignment vertical="center"/>
    </xf>
    <xf numFmtId="0" fontId="13" fillId="16"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1" fillId="0" borderId="10"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14" fillId="22"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3" fillId="16" borderId="0" applyNumberFormat="0" applyBorder="0" applyAlignment="0" applyProtection="0">
      <alignment vertical="center"/>
    </xf>
    <xf numFmtId="0" fontId="34" fillId="0" borderId="0">
      <alignment vertical="center"/>
    </xf>
    <xf numFmtId="0" fontId="3" fillId="0" borderId="0">
      <alignment vertical="center"/>
    </xf>
    <xf numFmtId="0" fontId="7" fillId="21" borderId="0" applyNumberFormat="0" applyBorder="0" applyAlignment="0" applyProtection="0">
      <alignment vertical="center"/>
    </xf>
    <xf numFmtId="0" fontId="13" fillId="23" borderId="0" applyNumberFormat="0" applyBorder="0" applyAlignment="0" applyProtection="0">
      <alignment vertical="center"/>
    </xf>
    <xf numFmtId="0" fontId="3" fillId="0" borderId="0">
      <alignment vertical="center"/>
    </xf>
    <xf numFmtId="0" fontId="3" fillId="0" borderId="0">
      <alignment vertical="center"/>
    </xf>
    <xf numFmtId="0" fontId="7" fillId="18" borderId="0" applyNumberFormat="0" applyBorder="0" applyAlignment="0" applyProtection="0">
      <alignment vertical="center"/>
    </xf>
    <xf numFmtId="0" fontId="13" fillId="16"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3" fillId="0" borderId="0">
      <alignment vertical="center"/>
    </xf>
    <xf numFmtId="0" fontId="7" fillId="2" borderId="0" applyNumberFormat="0" applyBorder="0" applyAlignment="0" applyProtection="0">
      <alignment vertical="center"/>
    </xf>
    <xf numFmtId="0" fontId="3" fillId="0" borderId="0">
      <alignment vertical="center"/>
    </xf>
    <xf numFmtId="0" fontId="25" fillId="15"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3" fillId="3" borderId="0" applyNumberFormat="0" applyBorder="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7" fillId="19" borderId="0" applyNumberFormat="0" applyBorder="0" applyAlignment="0" applyProtection="0">
      <alignment vertical="center"/>
    </xf>
    <xf numFmtId="0" fontId="7" fillId="12" borderId="0" applyNumberFormat="0" applyBorder="0" applyAlignment="0" applyProtection="0">
      <alignment vertical="center"/>
    </xf>
    <xf numFmtId="0" fontId="3" fillId="0" borderId="0">
      <alignment vertical="center"/>
    </xf>
    <xf numFmtId="0" fontId="3" fillId="0" borderId="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0" fontId="3" fillId="0" borderId="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0" fontId="3" fillId="0" borderId="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0" fontId="3" fillId="0" borderId="0">
      <alignment vertical="center"/>
    </xf>
    <xf numFmtId="43" fontId="49" fillId="0" borderId="0" applyFont="0" applyFill="0" applyBorder="0" applyAlignment="0" applyProtection="0">
      <alignment vertical="center"/>
    </xf>
    <xf numFmtId="0" fontId="3" fillId="0" borderId="0">
      <alignment vertical="center"/>
    </xf>
    <xf numFmtId="0" fontId="3" fillId="0" borderId="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0" fontId="3" fillId="0" borderId="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0" fontId="3" fillId="0" borderId="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0" fontId="3" fillId="0" borderId="0">
      <alignment vertical="center"/>
    </xf>
    <xf numFmtId="0" fontId="18" fillId="0" borderId="0" applyNumberFormat="0" applyFill="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0" fontId="25" fillId="15" borderId="0" applyNumberFormat="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0" fontId="3" fillId="0" borderId="0">
      <alignment vertical="center"/>
    </xf>
    <xf numFmtId="0" fontId="3" fillId="0" borderId="0">
      <alignment vertical="center"/>
    </xf>
    <xf numFmtId="0" fontId="7" fillId="6" borderId="0" applyNumberFormat="0" applyBorder="0" applyAlignment="0" applyProtection="0">
      <alignment vertical="center"/>
    </xf>
    <xf numFmtId="0" fontId="3" fillId="0" borderId="0">
      <alignment vertical="center"/>
    </xf>
    <xf numFmtId="0" fontId="29" fillId="6" borderId="5" applyNumberFormat="0" applyAlignment="0" applyProtection="0">
      <alignment vertical="center"/>
    </xf>
    <xf numFmtId="0" fontId="13" fillId="3" borderId="0" applyNumberFormat="0" applyBorder="0" applyAlignment="0" applyProtection="0">
      <alignment vertical="center"/>
    </xf>
    <xf numFmtId="0" fontId="3" fillId="0" borderId="0">
      <alignment vertical="center"/>
    </xf>
    <xf numFmtId="0" fontId="29" fillId="6" borderId="5"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13" fillId="5" borderId="0" applyNumberFormat="0" applyBorder="0" applyAlignment="0" applyProtection="0">
      <alignment vertical="center"/>
    </xf>
    <xf numFmtId="0" fontId="3" fillId="0" borderId="0">
      <alignment vertical="center"/>
    </xf>
    <xf numFmtId="0" fontId="7" fillId="10" borderId="0" applyNumberFormat="0" applyBorder="0" applyAlignment="0" applyProtection="0">
      <alignment vertical="center"/>
    </xf>
    <xf numFmtId="0" fontId="14" fillId="22" borderId="0" applyNumberFormat="0" applyBorder="0" applyAlignment="0" applyProtection="0">
      <alignment vertical="center"/>
    </xf>
    <xf numFmtId="0" fontId="3" fillId="0" borderId="0">
      <alignment vertical="center"/>
    </xf>
    <xf numFmtId="0" fontId="3" fillId="0" borderId="0">
      <alignment vertical="center"/>
    </xf>
    <xf numFmtId="0" fontId="7" fillId="10" borderId="0" applyNumberFormat="0" applyBorder="0" applyAlignment="0" applyProtection="0">
      <alignment vertical="center"/>
    </xf>
    <xf numFmtId="0" fontId="35" fillId="0" borderId="9" applyNumberFormat="0" applyFill="0" applyAlignment="0" applyProtection="0">
      <alignment vertical="center"/>
    </xf>
    <xf numFmtId="0" fontId="3" fillId="0" borderId="0">
      <alignment vertical="center"/>
    </xf>
    <xf numFmtId="0" fontId="7" fillId="10" borderId="0" applyNumberFormat="0" applyBorder="0" applyAlignment="0" applyProtection="0">
      <alignment vertical="center"/>
    </xf>
    <xf numFmtId="0" fontId="35" fillId="0" borderId="9" applyNumberFormat="0" applyFill="0" applyAlignment="0" applyProtection="0">
      <alignment vertical="center"/>
    </xf>
    <xf numFmtId="0" fontId="3" fillId="0" borderId="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13" fillId="3"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12" borderId="0" applyNumberFormat="0" applyBorder="0" applyAlignment="0" applyProtection="0">
      <alignment vertical="center"/>
    </xf>
    <xf numFmtId="0" fontId="13" fillId="24" borderId="0" applyNumberFormat="0" applyBorder="0" applyAlignment="0" applyProtection="0">
      <alignment vertical="center"/>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28" fillId="8" borderId="8" applyNumberFormat="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7" fillId="15" borderId="0" applyNumberFormat="0" applyBorder="0" applyAlignment="0" applyProtection="0">
      <alignment vertical="center"/>
    </xf>
    <xf numFmtId="0" fontId="7" fillId="21" borderId="0" applyNumberFormat="0" applyBorder="0" applyAlignment="0" applyProtection="0">
      <alignment vertical="center"/>
    </xf>
    <xf numFmtId="0" fontId="7" fillId="6" borderId="0" applyNumberFormat="0" applyBorder="0" applyAlignment="0" applyProtection="0">
      <alignment vertical="center"/>
    </xf>
    <xf numFmtId="0" fontId="7" fillId="2" borderId="0" applyNumberFormat="0" applyBorder="0" applyAlignment="0" applyProtection="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14" fillId="3"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2"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14" fillId="3"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0" borderId="0" applyNumberFormat="0" applyBorder="0" applyAlignment="0" applyProtection="0">
      <alignment vertical="center"/>
    </xf>
    <xf numFmtId="0" fontId="3" fillId="0" borderId="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11" fillId="0" borderId="6" applyNumberFormat="0" applyFill="0" applyAlignment="0" applyProtection="0">
      <alignment vertical="center"/>
    </xf>
    <xf numFmtId="0" fontId="3" fillId="0" borderId="0">
      <alignment vertical="center"/>
    </xf>
    <xf numFmtId="0" fontId="7" fillId="21" borderId="0" applyNumberFormat="0" applyBorder="0" applyAlignment="0" applyProtection="0">
      <alignment vertical="center"/>
    </xf>
    <xf numFmtId="0" fontId="11" fillId="0" borderId="6" applyNumberFormat="0" applyFill="0" applyAlignment="0" applyProtection="0">
      <alignment vertical="center"/>
    </xf>
    <xf numFmtId="0" fontId="7" fillId="21" borderId="0" applyNumberFormat="0" applyBorder="0" applyAlignment="0" applyProtection="0">
      <alignment vertical="center"/>
    </xf>
    <xf numFmtId="0" fontId="11" fillId="0" borderId="4" applyNumberFormat="0" applyFill="0" applyAlignment="0" applyProtection="0">
      <alignment vertical="center"/>
    </xf>
    <xf numFmtId="0" fontId="7" fillId="21" borderId="0" applyNumberFormat="0" applyBorder="0" applyAlignment="0" applyProtection="0">
      <alignment vertical="center"/>
    </xf>
    <xf numFmtId="0" fontId="7" fillId="21" borderId="0" applyNumberFormat="0" applyBorder="0" applyAlignment="0" applyProtection="0">
      <alignment vertical="center"/>
    </xf>
    <xf numFmtId="0" fontId="14" fillId="3" borderId="0" applyNumberFormat="0" applyBorder="0" applyAlignment="0" applyProtection="0">
      <alignment vertical="center"/>
    </xf>
    <xf numFmtId="0" fontId="3" fillId="0" borderId="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8" borderId="0" applyNumberFormat="0" applyBorder="0" applyAlignment="0" applyProtection="0">
      <alignment vertical="center"/>
    </xf>
    <xf numFmtId="0" fontId="3" fillId="0" borderId="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3" fillId="0" borderId="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18" fillId="0" borderId="0" applyNumberFormat="0" applyFill="0" applyBorder="0" applyAlignment="0" applyProtection="0">
      <alignment vertical="center"/>
    </xf>
    <xf numFmtId="0" fontId="7" fillId="18" borderId="0" applyNumberFormat="0" applyBorder="0" applyAlignment="0" applyProtection="0">
      <alignment vertical="center"/>
    </xf>
    <xf numFmtId="0" fontId="18" fillId="0" borderId="0" applyNumberFormat="0" applyFill="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2"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6" borderId="0" applyNumberFormat="0" applyBorder="0" applyAlignment="0" applyProtection="0">
      <alignment vertical="center"/>
    </xf>
    <xf numFmtId="0" fontId="7" fillId="18" borderId="0" applyNumberFormat="0" applyBorder="0" applyAlignment="0" applyProtection="0">
      <alignment vertical="center"/>
    </xf>
    <xf numFmtId="1" fontId="9" fillId="0" borderId="1">
      <alignment vertical="center"/>
      <protection locked="0"/>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18" fillId="0" borderId="0" applyNumberFormat="0" applyFill="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13" fillId="23"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37" fontId="36" fillId="0" borderId="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37" fillId="19"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37" fillId="19"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24" borderId="0" applyNumberFormat="0" applyBorder="0" applyAlignment="0" applyProtection="0">
      <alignment vertical="center"/>
    </xf>
    <xf numFmtId="0" fontId="7" fillId="6"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183" fontId="49" fillId="0" borderId="0" applyFont="0" applyFill="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11" fillId="0" borderId="4" applyNumberFormat="0" applyFill="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183" fontId="49" fillId="0" borderId="0" applyFont="0" applyFill="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3" fillId="0" borderId="0">
      <alignment vertical="center"/>
    </xf>
    <xf numFmtId="0" fontId="7" fillId="13" borderId="0" applyNumberFormat="0" applyBorder="0" applyAlignment="0" applyProtection="0">
      <alignment vertical="center"/>
    </xf>
    <xf numFmtId="0" fontId="49" fillId="21" borderId="11" applyNumberFormat="0" applyFont="0" applyAlignment="0" applyProtection="0">
      <alignment vertical="center"/>
    </xf>
    <xf numFmtId="0" fontId="3" fillId="0" borderId="0">
      <alignment vertical="center"/>
    </xf>
    <xf numFmtId="0" fontId="7" fillId="13" borderId="0" applyNumberFormat="0" applyBorder="0" applyAlignment="0" applyProtection="0">
      <alignment vertical="center"/>
    </xf>
    <xf numFmtId="0" fontId="3" fillId="0" borderId="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3" fillId="0" borderId="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3" fillId="0" borderId="0">
      <alignment vertical="center"/>
    </xf>
    <xf numFmtId="0" fontId="7" fillId="13" borderId="0" applyNumberFormat="0" applyBorder="0" applyAlignment="0" applyProtection="0">
      <alignment vertical="center"/>
    </xf>
    <xf numFmtId="0" fontId="3" fillId="0" borderId="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3" fillId="0" borderId="0">
      <alignment vertical="center"/>
    </xf>
    <xf numFmtId="0" fontId="3" fillId="0" borderId="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3" fillId="0" borderId="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183" fontId="49" fillId="0" borderId="0" applyFont="0" applyFill="0" applyBorder="0" applyAlignment="0" applyProtection="0">
      <alignment vertical="center"/>
    </xf>
    <xf numFmtId="0" fontId="7" fillId="11" borderId="0" applyNumberFormat="0" applyBorder="0" applyAlignment="0" applyProtection="0">
      <alignment vertical="center"/>
    </xf>
    <xf numFmtId="0" fontId="3" fillId="0" borderId="0">
      <alignment vertical="center"/>
    </xf>
    <xf numFmtId="0" fontId="7" fillId="11" borderId="0" applyNumberFormat="0" applyBorder="0" applyAlignment="0" applyProtection="0">
      <alignment vertical="center"/>
    </xf>
    <xf numFmtId="0" fontId="3" fillId="0" borderId="0">
      <alignment vertical="center"/>
    </xf>
    <xf numFmtId="0" fontId="7" fillId="11" borderId="0" applyNumberFormat="0" applyBorder="0" applyAlignment="0" applyProtection="0">
      <alignment vertical="center"/>
    </xf>
    <xf numFmtId="0" fontId="32" fillId="0" borderId="12" applyNumberFormat="0" applyFill="0" applyAlignment="0" applyProtection="0">
      <alignment vertical="center"/>
    </xf>
    <xf numFmtId="0" fontId="7" fillId="11" borderId="0" applyNumberFormat="0" applyBorder="0" applyAlignment="0" applyProtection="0">
      <alignment vertical="center"/>
    </xf>
    <xf numFmtId="183" fontId="49" fillId="0" borderId="0" applyFont="0" applyFill="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1" fillId="0" borderId="0" applyNumberFormat="0" applyFill="0" applyBorder="0" applyAlignment="0" applyProtection="0">
      <alignment vertical="center"/>
    </xf>
    <xf numFmtId="0" fontId="32" fillId="0" borderId="12" applyNumberFormat="0" applyFill="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3" fillId="0" borderId="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3" fillId="0" borderId="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3" fillId="0" borderId="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30" fillId="0" borderId="9" applyNumberFormat="0" applyFill="0" applyAlignment="0" applyProtection="0">
      <alignment vertical="center"/>
    </xf>
    <xf numFmtId="0" fontId="7" fillId="24"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24" borderId="0" applyNumberFormat="0" applyBorder="0" applyAlignment="0" applyProtection="0">
      <alignment vertical="center"/>
    </xf>
    <xf numFmtId="0" fontId="3" fillId="0" borderId="0">
      <alignment vertical="center"/>
    </xf>
    <xf numFmtId="0" fontId="3" fillId="0" borderId="0">
      <alignment vertical="center"/>
    </xf>
    <xf numFmtId="0" fontId="7" fillId="24" borderId="0" applyNumberFormat="0" applyBorder="0" applyAlignment="0" applyProtection="0">
      <alignment vertical="center"/>
    </xf>
    <xf numFmtId="0" fontId="3" fillId="0" borderId="0">
      <alignment vertical="center"/>
    </xf>
    <xf numFmtId="0" fontId="3" fillId="0" borderId="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30" fillId="0" borderId="9" applyNumberFormat="0" applyFill="0" applyAlignment="0" applyProtection="0">
      <alignment vertical="center"/>
    </xf>
    <xf numFmtId="0" fontId="7" fillId="24" borderId="0" applyNumberFormat="0" applyBorder="0" applyAlignment="0" applyProtection="0">
      <alignment vertical="center"/>
    </xf>
    <xf numFmtId="0" fontId="3" fillId="0" borderId="0">
      <alignment vertical="center"/>
    </xf>
    <xf numFmtId="0" fontId="3" fillId="0" borderId="0">
      <alignment vertical="center"/>
    </xf>
    <xf numFmtId="0" fontId="7" fillId="24" borderId="0" applyNumberFormat="0" applyBorder="0" applyAlignment="0" applyProtection="0">
      <alignment vertical="center"/>
    </xf>
    <xf numFmtId="0" fontId="3" fillId="0" borderId="0">
      <alignment vertical="center"/>
    </xf>
    <xf numFmtId="0" fontId="3" fillId="0" borderId="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24" fillId="0" borderId="13" applyNumberFormat="0" applyFill="0" applyAlignment="0" applyProtection="0">
      <alignment vertical="center"/>
    </xf>
    <xf numFmtId="0" fontId="7" fillId="18" borderId="0" applyNumberFormat="0" applyBorder="0" applyAlignment="0" applyProtection="0">
      <alignment vertical="center"/>
    </xf>
    <xf numFmtId="0" fontId="7" fillId="8" borderId="0" applyNumberFormat="0" applyBorder="0" applyAlignment="0" applyProtection="0">
      <alignment vertical="center"/>
    </xf>
    <xf numFmtId="0" fontId="13" fillId="4" borderId="0" applyNumberFormat="0" applyBorder="0" applyAlignment="0" applyProtection="0">
      <alignment vertical="center"/>
    </xf>
    <xf numFmtId="0" fontId="3" fillId="0" borderId="0">
      <alignment vertical="center"/>
    </xf>
    <xf numFmtId="0" fontId="7" fillId="8" borderId="0" applyNumberFormat="0" applyBorder="0" applyAlignment="0" applyProtection="0">
      <alignment vertical="center"/>
    </xf>
    <xf numFmtId="0" fontId="13" fillId="4" borderId="0" applyNumberFormat="0" applyBorder="0" applyAlignment="0" applyProtection="0">
      <alignment vertical="center"/>
    </xf>
    <xf numFmtId="0" fontId="3" fillId="0" borderId="0">
      <alignment vertical="center"/>
    </xf>
    <xf numFmtId="0" fontId="7" fillId="8" borderId="0" applyNumberFormat="0" applyBorder="0" applyAlignment="0" applyProtection="0">
      <alignment vertical="center"/>
    </xf>
    <xf numFmtId="0" fontId="13" fillId="3" borderId="0" applyNumberFormat="0" applyBorder="0" applyAlignment="0" applyProtection="0">
      <alignment vertical="center"/>
    </xf>
    <xf numFmtId="0" fontId="3" fillId="0" borderId="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3" fillId="0" borderId="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24" fillId="0" borderId="13" applyNumberFormat="0" applyFill="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3" fillId="0" borderId="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13" borderId="0" applyNumberFormat="0" applyBorder="0" applyAlignment="0" applyProtection="0">
      <alignment vertical="center"/>
    </xf>
    <xf numFmtId="0" fontId="22" fillId="10" borderId="0" applyNumberFormat="0" applyBorder="0" applyAlignment="0" applyProtection="0">
      <alignment vertical="center"/>
    </xf>
    <xf numFmtId="0" fontId="7" fillId="13" borderId="0" applyNumberFormat="0" applyBorder="0" applyAlignment="0" applyProtection="0">
      <alignment vertical="center"/>
    </xf>
    <xf numFmtId="0" fontId="22" fillId="10" borderId="0" applyNumberFormat="0" applyBorder="0" applyAlignment="0" applyProtection="0">
      <alignment vertical="center"/>
    </xf>
    <xf numFmtId="0" fontId="7" fillId="13" borderId="0" applyNumberFormat="0" applyBorder="0" applyAlignment="0" applyProtection="0">
      <alignment vertical="center"/>
    </xf>
    <xf numFmtId="0" fontId="13" fillId="20" borderId="0" applyNumberFormat="0" applyBorder="0" applyAlignment="0" applyProtection="0">
      <alignment vertical="center"/>
    </xf>
    <xf numFmtId="0" fontId="7" fillId="13" borderId="0" applyNumberFormat="0" applyBorder="0" applyAlignment="0" applyProtection="0">
      <alignment vertical="center"/>
    </xf>
    <xf numFmtId="0" fontId="13" fillId="20" borderId="0" applyNumberFormat="0" applyBorder="0" applyAlignment="0" applyProtection="0">
      <alignment vertical="center"/>
    </xf>
    <xf numFmtId="0" fontId="24" fillId="0" borderId="0" applyNumberFormat="0" applyFill="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13" fillId="20" borderId="0" applyNumberFormat="0" applyBorder="0" applyAlignment="0" applyProtection="0">
      <alignment vertical="center"/>
    </xf>
    <xf numFmtId="0" fontId="3" fillId="0" borderId="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22" fillId="10"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13" fillId="16" borderId="0" applyNumberFormat="0" applyBorder="0" applyAlignment="0" applyProtection="0">
      <alignment vertical="center"/>
    </xf>
    <xf numFmtId="0" fontId="7" fillId="13" borderId="0" applyNumberFormat="0" applyBorder="0" applyAlignment="0" applyProtection="0">
      <alignment vertical="center"/>
    </xf>
    <xf numFmtId="0" fontId="13" fillId="16" borderId="0" applyNumberFormat="0" applyBorder="0" applyAlignment="0" applyProtection="0">
      <alignment vertical="center"/>
    </xf>
    <xf numFmtId="0" fontId="24" fillId="0" borderId="0" applyNumberFormat="0" applyFill="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13" fillId="16"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13" fillId="5"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13" fillId="25" borderId="0" applyNumberFormat="0" applyBorder="0" applyAlignment="0" applyProtection="0">
      <alignment vertical="center"/>
    </xf>
    <xf numFmtId="0" fontId="7" fillId="13" borderId="0" applyNumberFormat="0" applyBorder="0" applyAlignment="0" applyProtection="0">
      <alignment vertical="center"/>
    </xf>
    <xf numFmtId="0" fontId="7" fillId="13" borderId="0" applyNumberFormat="0" applyBorder="0" applyAlignment="0" applyProtection="0">
      <alignment vertical="center"/>
    </xf>
    <xf numFmtId="0" fontId="49" fillId="21" borderId="11" applyNumberFormat="0" applyFont="0" applyAlignment="0" applyProtection="0">
      <alignment vertical="center"/>
    </xf>
    <xf numFmtId="0" fontId="13" fillId="11" borderId="0" applyNumberFormat="0" applyBorder="0" applyAlignment="0" applyProtection="0">
      <alignment vertical="center"/>
    </xf>
    <xf numFmtId="0" fontId="7" fillId="13" borderId="0" applyNumberFormat="0" applyBorder="0" applyAlignment="0" applyProtection="0">
      <alignment vertical="center"/>
    </xf>
    <xf numFmtId="0" fontId="49" fillId="21" borderId="11" applyNumberFormat="0" applyFont="0" applyAlignment="0" applyProtection="0">
      <alignment vertical="center"/>
    </xf>
    <xf numFmtId="0" fontId="13" fillId="11" borderId="0" applyNumberFormat="0" applyBorder="0" applyAlignment="0" applyProtection="0">
      <alignment vertical="center"/>
    </xf>
    <xf numFmtId="0" fontId="7" fillId="13" borderId="0" applyNumberFormat="0" applyBorder="0" applyAlignment="0" applyProtection="0">
      <alignment vertical="center"/>
    </xf>
    <xf numFmtId="0" fontId="49" fillId="21" borderId="11" applyNumberFormat="0" applyFont="0" applyAlignment="0" applyProtection="0">
      <alignment vertical="center"/>
    </xf>
    <xf numFmtId="0" fontId="13" fillId="11" borderId="0" applyNumberFormat="0" applyBorder="0" applyAlignment="0" applyProtection="0">
      <alignment vertical="center"/>
    </xf>
    <xf numFmtId="0" fontId="7" fillId="13" borderId="0" applyNumberFormat="0" applyBorder="0" applyAlignment="0" applyProtection="0">
      <alignment vertical="center"/>
    </xf>
    <xf numFmtId="0" fontId="7" fillId="9" borderId="0" applyNumberFormat="0" applyBorder="0" applyAlignment="0" applyProtection="0">
      <alignment vertical="center"/>
    </xf>
    <xf numFmtId="0" fontId="22" fillId="10" borderId="0" applyNumberFormat="0" applyBorder="0" applyAlignment="0" applyProtection="0">
      <alignment vertical="center"/>
    </xf>
    <xf numFmtId="0" fontId="7" fillId="9" borderId="0" applyNumberFormat="0" applyBorder="0" applyAlignment="0" applyProtection="0">
      <alignment vertical="center"/>
    </xf>
    <xf numFmtId="0" fontId="22" fillId="10" borderId="0" applyNumberFormat="0" applyBorder="0" applyAlignment="0" applyProtection="0">
      <alignment vertical="center"/>
    </xf>
    <xf numFmtId="0" fontId="7" fillId="9" borderId="0" applyNumberFormat="0" applyBorder="0" applyAlignment="0" applyProtection="0">
      <alignment vertical="center"/>
    </xf>
    <xf numFmtId="0" fontId="3" fillId="0" borderId="0">
      <alignment vertical="center"/>
    </xf>
    <xf numFmtId="0" fontId="3" fillId="0" borderId="0">
      <alignment vertical="center"/>
    </xf>
    <xf numFmtId="0" fontId="7" fillId="9" borderId="0" applyNumberFormat="0" applyBorder="0" applyAlignment="0" applyProtection="0">
      <alignment vertical="center"/>
    </xf>
    <xf numFmtId="0" fontId="3" fillId="0" borderId="0">
      <alignment vertical="center"/>
    </xf>
    <xf numFmtId="0" fontId="7" fillId="9" borderId="0" applyNumberFormat="0" applyBorder="0" applyAlignment="0" applyProtection="0">
      <alignment vertical="center"/>
    </xf>
    <xf numFmtId="0" fontId="3" fillId="0" borderId="0">
      <alignment vertical="center"/>
    </xf>
    <xf numFmtId="0" fontId="18" fillId="0" borderId="0" applyNumberFormat="0" applyFill="0" applyBorder="0" applyAlignment="0" applyProtection="0">
      <alignment vertical="center"/>
    </xf>
    <xf numFmtId="0" fontId="7" fillId="9" borderId="0" applyNumberFormat="0" applyBorder="0" applyAlignment="0" applyProtection="0">
      <alignment vertical="center"/>
    </xf>
    <xf numFmtId="0" fontId="7" fillId="6" borderId="0" applyNumberFormat="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183" fontId="49" fillId="0" borderId="0" applyFont="0" applyFill="0" applyBorder="0" applyAlignment="0" applyProtection="0">
      <alignment vertical="center"/>
    </xf>
    <xf numFmtId="0" fontId="7" fillId="6" borderId="0" applyNumberFormat="0" applyBorder="0" applyAlignment="0" applyProtection="0">
      <alignment vertical="center"/>
    </xf>
    <xf numFmtId="0" fontId="3" fillId="0" borderId="0">
      <alignment vertical="center"/>
    </xf>
    <xf numFmtId="0" fontId="7" fillId="6" borderId="0" applyNumberFormat="0" applyBorder="0" applyAlignment="0" applyProtection="0">
      <alignment vertical="center"/>
    </xf>
    <xf numFmtId="183" fontId="49" fillId="0" borderId="0" applyFont="0" applyFill="0" applyBorder="0" applyAlignment="0" applyProtection="0">
      <alignment vertical="center"/>
    </xf>
    <xf numFmtId="0" fontId="7" fillId="6" borderId="0" applyNumberFormat="0" applyBorder="0" applyAlignment="0" applyProtection="0">
      <alignment vertical="center"/>
    </xf>
    <xf numFmtId="0" fontId="22" fillId="10"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0" borderId="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1" fontId="9" fillId="0" borderId="1">
      <alignment vertical="center"/>
      <protection locked="0"/>
    </xf>
    <xf numFmtId="0" fontId="7" fillId="9" borderId="0" applyNumberFormat="0" applyBorder="0" applyAlignment="0" applyProtection="0">
      <alignment vertical="center"/>
    </xf>
    <xf numFmtId="0" fontId="3" fillId="0" borderId="0">
      <alignment vertical="center"/>
    </xf>
    <xf numFmtId="0" fontId="7" fillId="9" borderId="0" applyNumberFormat="0" applyBorder="0" applyAlignment="0" applyProtection="0">
      <alignment vertical="center"/>
    </xf>
    <xf numFmtId="183" fontId="49" fillId="0" borderId="0" applyFont="0" applyFill="0" applyBorder="0" applyAlignment="0" applyProtection="0">
      <alignment vertical="center"/>
    </xf>
    <xf numFmtId="0" fontId="7" fillId="9" borderId="0" applyNumberFormat="0" applyBorder="0" applyAlignment="0" applyProtection="0">
      <alignment vertical="center"/>
    </xf>
    <xf numFmtId="0" fontId="13" fillId="16" borderId="0" applyNumberFormat="0" applyBorder="0" applyAlignment="0" applyProtection="0">
      <alignment vertical="center"/>
    </xf>
    <xf numFmtId="0" fontId="7" fillId="9" borderId="0" applyNumberFormat="0" applyBorder="0" applyAlignment="0" applyProtection="0">
      <alignment vertical="center"/>
    </xf>
    <xf numFmtId="0" fontId="13" fillId="16" borderId="0" applyNumberFormat="0" applyBorder="0" applyAlignment="0" applyProtection="0">
      <alignment vertical="center"/>
    </xf>
    <xf numFmtId="0" fontId="7" fillId="9" borderId="0" applyNumberFormat="0" applyBorder="0" applyAlignment="0" applyProtection="0">
      <alignment vertical="center"/>
    </xf>
    <xf numFmtId="0" fontId="13" fillId="16" borderId="0" applyNumberFormat="0" applyBorder="0" applyAlignment="0" applyProtection="0">
      <alignment vertical="center"/>
    </xf>
    <xf numFmtId="0" fontId="7" fillId="9" borderId="0" applyNumberFormat="0" applyBorder="0" applyAlignment="0" applyProtection="0">
      <alignment vertical="center"/>
    </xf>
    <xf numFmtId="0" fontId="13" fillId="16" borderId="0" applyNumberFormat="0" applyBorder="0" applyAlignment="0" applyProtection="0">
      <alignment vertical="center"/>
    </xf>
    <xf numFmtId="0" fontId="7" fillId="9" borderId="0" applyNumberFormat="0" applyBorder="0" applyAlignment="0" applyProtection="0">
      <alignment vertical="center"/>
    </xf>
    <xf numFmtId="0" fontId="14" fillId="8" borderId="0" applyNumberFormat="0" applyBorder="0" applyAlignment="0" applyProtection="0">
      <alignment vertical="center"/>
    </xf>
    <xf numFmtId="0" fontId="7" fillId="9" borderId="0" applyNumberFormat="0" applyBorder="0" applyAlignment="0" applyProtection="0">
      <alignment vertical="center"/>
    </xf>
    <xf numFmtId="0" fontId="14" fillId="8" borderId="0" applyNumberFormat="0" applyBorder="0" applyAlignment="0" applyProtection="0">
      <alignment vertical="center"/>
    </xf>
    <xf numFmtId="0" fontId="7" fillId="9" borderId="0" applyNumberFormat="0" applyBorder="0" applyAlignment="0" applyProtection="0">
      <alignment vertical="center"/>
    </xf>
    <xf numFmtId="0" fontId="14" fillId="8" borderId="0" applyNumberFormat="0" applyBorder="0" applyAlignment="0" applyProtection="0">
      <alignment vertical="center"/>
    </xf>
    <xf numFmtId="0" fontId="7" fillId="9" borderId="0" applyNumberFormat="0" applyBorder="0" applyAlignment="0" applyProtection="0">
      <alignment vertical="center"/>
    </xf>
    <xf numFmtId="0" fontId="14" fillId="8" borderId="0" applyNumberFormat="0" applyBorder="0" applyAlignment="0" applyProtection="0">
      <alignment vertical="center"/>
    </xf>
    <xf numFmtId="0" fontId="7" fillId="9" borderId="0" applyNumberFormat="0" applyBorder="0" applyAlignment="0" applyProtection="0">
      <alignment vertical="center"/>
    </xf>
    <xf numFmtId="0" fontId="49" fillId="21" borderId="11" applyNumberFormat="0" applyFont="0" applyAlignment="0" applyProtection="0">
      <alignment vertical="center"/>
    </xf>
    <xf numFmtId="0" fontId="14" fillId="8" borderId="0" applyNumberFormat="0" applyBorder="0" applyAlignment="0" applyProtection="0">
      <alignment vertical="center"/>
    </xf>
    <xf numFmtId="0" fontId="13" fillId="11" borderId="0" applyNumberFormat="0" applyBorder="0" applyAlignment="0" applyProtection="0">
      <alignment vertical="center"/>
    </xf>
    <xf numFmtId="0" fontId="7" fillId="6" borderId="0" applyNumberFormat="0" applyBorder="0" applyAlignment="0" applyProtection="0">
      <alignment vertical="center"/>
    </xf>
    <xf numFmtId="0" fontId="49" fillId="21" borderId="11" applyNumberFormat="0" applyFont="0" applyAlignment="0" applyProtection="0">
      <alignment vertical="center"/>
    </xf>
    <xf numFmtId="0" fontId="14" fillId="8" borderId="0" applyNumberFormat="0" applyBorder="0" applyAlignment="0" applyProtection="0">
      <alignment vertical="center"/>
    </xf>
    <xf numFmtId="0" fontId="7" fillId="6" borderId="0" applyNumberFormat="0" applyBorder="0" applyAlignment="0" applyProtection="0">
      <alignment vertical="center"/>
    </xf>
    <xf numFmtId="0" fontId="49" fillId="21" borderId="11" applyNumberFormat="0" applyFont="0" applyAlignment="0" applyProtection="0">
      <alignment vertical="center"/>
    </xf>
    <xf numFmtId="0" fontId="14" fillId="8" borderId="0" applyNumberFormat="0" applyBorder="0" applyAlignment="0" applyProtection="0">
      <alignment vertical="center"/>
    </xf>
    <xf numFmtId="0" fontId="7" fillId="6"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29" fillId="6" borderId="5" applyNumberFormat="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3" fillId="0" borderId="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3" fillId="0" borderId="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3" fillId="0" borderId="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3" fillId="0" borderId="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24" fillId="0" borderId="13" applyNumberFormat="0" applyFill="0" applyAlignment="0" applyProtection="0">
      <alignment vertical="center"/>
    </xf>
    <xf numFmtId="0" fontId="14" fillId="5"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25" fillId="15"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29" fillId="6" borderId="5" applyNumberFormat="0" applyAlignment="0" applyProtection="0">
      <alignment vertical="center"/>
    </xf>
    <xf numFmtId="0" fontId="14" fillId="11" borderId="0" applyNumberFormat="0" applyBorder="0" applyAlignment="0" applyProtection="0">
      <alignment vertical="center"/>
    </xf>
    <xf numFmtId="0" fontId="14" fillId="19" borderId="0" applyNumberFormat="0" applyBorder="0" applyAlignment="0" applyProtection="0">
      <alignment vertical="center"/>
    </xf>
    <xf numFmtId="0" fontId="14" fillId="11" borderId="0" applyNumberFormat="0" applyBorder="0" applyAlignment="0" applyProtection="0">
      <alignment vertical="center"/>
    </xf>
    <xf numFmtId="0" fontId="14" fillId="19" borderId="0" applyNumberFormat="0" applyBorder="0" applyAlignment="0" applyProtection="0">
      <alignment vertical="center"/>
    </xf>
    <xf numFmtId="0" fontId="14" fillId="11" borderId="0" applyNumberFormat="0" applyBorder="0" applyAlignment="0" applyProtection="0">
      <alignment vertical="center"/>
    </xf>
    <xf numFmtId="0" fontId="14" fillId="19" borderId="0" applyNumberFormat="0" applyBorder="0" applyAlignment="0" applyProtection="0">
      <alignment vertical="center"/>
    </xf>
    <xf numFmtId="0" fontId="14" fillId="11" borderId="0" applyNumberFormat="0" applyBorder="0" applyAlignment="0" applyProtection="0">
      <alignment vertical="center"/>
    </xf>
    <xf numFmtId="0" fontId="29" fillId="6" borderId="5" applyNumberFormat="0" applyAlignment="0" applyProtection="0">
      <alignment vertical="center"/>
    </xf>
    <xf numFmtId="0" fontId="14" fillId="11" borderId="0" applyNumberFormat="0" applyBorder="0" applyAlignment="0" applyProtection="0">
      <alignment vertical="center"/>
    </xf>
    <xf numFmtId="0" fontId="13" fillId="24"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49" fillId="21" borderId="11" applyNumberFormat="0" applyFont="0" applyAlignment="0" applyProtection="0">
      <alignment vertical="center"/>
    </xf>
    <xf numFmtId="0" fontId="13" fillId="11" borderId="0" applyNumberFormat="0" applyBorder="0" applyAlignment="0" applyProtection="0">
      <alignment vertical="center"/>
    </xf>
    <xf numFmtId="0" fontId="49" fillId="21" borderId="11" applyNumberFormat="0" applyFont="0" applyAlignment="0" applyProtection="0">
      <alignment vertical="center"/>
    </xf>
    <xf numFmtId="0" fontId="13" fillId="11" borderId="0" applyNumberFormat="0" applyBorder="0" applyAlignment="0" applyProtection="0">
      <alignment vertical="center"/>
    </xf>
    <xf numFmtId="0" fontId="49" fillId="21" borderId="11" applyNumberFormat="0" applyFont="0" applyAlignment="0" applyProtection="0">
      <alignment vertical="center"/>
    </xf>
    <xf numFmtId="0" fontId="13" fillId="11" borderId="0" applyNumberFormat="0" applyBorder="0" applyAlignment="0" applyProtection="0">
      <alignment vertical="center"/>
    </xf>
    <xf numFmtId="0" fontId="49" fillId="21" borderId="11" applyNumberFormat="0" applyFont="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3" fillId="11" borderId="0" applyNumberFormat="0" applyBorder="0" applyAlignment="0" applyProtection="0">
      <alignment vertical="center"/>
    </xf>
    <xf numFmtId="0" fontId="14" fillId="11" borderId="0" applyNumberFormat="0" applyBorder="0" applyAlignment="0" applyProtection="0">
      <alignment vertical="center"/>
    </xf>
    <xf numFmtId="0" fontId="14" fillId="11" borderId="0" applyNumberFormat="0" applyBorder="0" applyAlignment="0" applyProtection="0">
      <alignment vertical="center"/>
    </xf>
    <xf numFmtId="0" fontId="24" fillId="0" borderId="13" applyNumberFormat="0" applyFill="0" applyAlignment="0" applyProtection="0">
      <alignment vertical="center"/>
    </xf>
    <xf numFmtId="0" fontId="14" fillId="11"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4" fillId="19" borderId="0" applyNumberFormat="0" applyBorder="0" applyAlignment="0" applyProtection="0">
      <alignment vertical="center"/>
    </xf>
    <xf numFmtId="0" fontId="20" fillId="0" borderId="0" applyNumberFormat="0" applyFill="0" applyBorder="0" applyAlignment="0" applyProtection="0">
      <alignment vertical="top"/>
      <protection locked="0"/>
    </xf>
    <xf numFmtId="0" fontId="14" fillId="19" borderId="0" applyNumberFormat="0" applyBorder="0" applyAlignment="0" applyProtection="0">
      <alignment vertical="center"/>
    </xf>
    <xf numFmtId="0" fontId="19" fillId="8" borderId="5" applyNumberFormat="0" applyAlignment="0" applyProtection="0">
      <alignment vertical="center"/>
    </xf>
    <xf numFmtId="0" fontId="20" fillId="0" borderId="0" applyNumberFormat="0" applyFill="0" applyBorder="0" applyAlignment="0" applyProtection="0">
      <alignment vertical="top"/>
      <protection locked="0"/>
    </xf>
    <xf numFmtId="0" fontId="14" fillId="19" borderId="0" applyNumberFormat="0" applyBorder="0" applyAlignment="0" applyProtection="0">
      <alignment vertical="center"/>
    </xf>
    <xf numFmtId="0" fontId="20" fillId="0" borderId="0" applyNumberFormat="0" applyFill="0" applyBorder="0" applyAlignment="0" applyProtection="0">
      <alignment vertical="top"/>
      <protection locked="0"/>
    </xf>
    <xf numFmtId="0" fontId="14" fillId="19"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39" fillId="0" borderId="14" applyNumberFormat="0" applyFill="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4" fillId="19"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3" fillId="0" borderId="0">
      <alignment vertical="center"/>
    </xf>
    <xf numFmtId="0" fontId="3" fillId="0" borderId="0">
      <alignment vertical="center"/>
    </xf>
    <xf numFmtId="0" fontId="13" fillId="16" borderId="0" applyNumberFormat="0" applyBorder="0" applyAlignment="0" applyProtection="0">
      <alignment vertical="center"/>
    </xf>
    <xf numFmtId="0" fontId="3" fillId="0" borderId="0">
      <alignment vertical="center"/>
    </xf>
    <xf numFmtId="0" fontId="3" fillId="0" borderId="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3" fillId="0" borderId="0">
      <alignment vertical="center"/>
    </xf>
    <xf numFmtId="0" fontId="13" fillId="16" borderId="0" applyNumberFormat="0" applyBorder="0" applyAlignment="0" applyProtection="0">
      <alignment vertical="center"/>
    </xf>
    <xf numFmtId="0" fontId="26" fillId="17" borderId="7" applyNumberFormat="0" applyAlignment="0" applyProtection="0">
      <alignment vertical="center"/>
    </xf>
    <xf numFmtId="0" fontId="3" fillId="0" borderId="0">
      <alignment vertical="center"/>
    </xf>
    <xf numFmtId="0" fontId="3" fillId="0" borderId="0">
      <alignment vertical="center"/>
    </xf>
    <xf numFmtId="0" fontId="13" fillId="16" borderId="0" applyNumberFormat="0" applyBorder="0" applyAlignment="0" applyProtection="0">
      <alignment vertical="center"/>
    </xf>
    <xf numFmtId="0" fontId="26" fillId="17" borderId="7" applyNumberFormat="0" applyAlignment="0" applyProtection="0">
      <alignment vertical="center"/>
    </xf>
    <xf numFmtId="0" fontId="3" fillId="0" borderId="0">
      <alignment vertical="center"/>
    </xf>
    <xf numFmtId="0" fontId="3" fillId="0" borderId="0">
      <alignment vertical="center"/>
    </xf>
    <xf numFmtId="0" fontId="13" fillId="16" borderId="0" applyNumberFormat="0" applyBorder="0" applyAlignment="0" applyProtection="0">
      <alignment vertical="center"/>
    </xf>
    <xf numFmtId="0" fontId="49" fillId="21" borderId="11" applyNumberFormat="0" applyFont="0" applyAlignment="0" applyProtection="0">
      <alignment vertical="center"/>
    </xf>
    <xf numFmtId="0" fontId="26" fillId="17" borderId="7" applyNumberFormat="0" applyAlignment="0" applyProtection="0">
      <alignment vertical="center"/>
    </xf>
    <xf numFmtId="0" fontId="3" fillId="0" borderId="0">
      <alignment vertical="center"/>
    </xf>
    <xf numFmtId="0" fontId="3" fillId="0" borderId="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27" fillId="17" borderId="7" applyNumberFormat="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27" fillId="17" borderId="7" applyNumberFormat="0" applyAlignment="0" applyProtection="0">
      <alignment vertical="center"/>
    </xf>
    <xf numFmtId="0" fontId="13" fillId="16" borderId="0" applyNumberFormat="0" applyBorder="0" applyAlignment="0" applyProtection="0">
      <alignment vertical="center"/>
    </xf>
    <xf numFmtId="0" fontId="14" fillId="8" borderId="0" applyNumberFormat="0" applyBorder="0" applyAlignment="0" applyProtection="0">
      <alignment vertical="center"/>
    </xf>
    <xf numFmtId="0" fontId="20" fillId="0" borderId="0" applyNumberFormat="0" applyFill="0" applyBorder="0" applyAlignment="0" applyProtection="0">
      <alignment vertical="top"/>
      <protection locked="0"/>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0" fillId="0" borderId="0">
      <alignment vertical="center"/>
    </xf>
    <xf numFmtId="0" fontId="13" fillId="5" borderId="0" applyNumberFormat="0" applyBorder="0" applyAlignment="0" applyProtection="0">
      <alignment vertical="center"/>
    </xf>
    <xf numFmtId="0" fontId="37" fillId="19" borderId="0" applyNumberFormat="0" applyBorder="0" applyAlignment="0" applyProtection="0">
      <alignment vertical="center"/>
    </xf>
    <xf numFmtId="0" fontId="13"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21" fillId="0" borderId="0" applyNumberFormat="0" applyFill="0" applyBorder="0" applyAlignment="0" applyProtection="0">
      <alignment vertical="center"/>
    </xf>
    <xf numFmtId="0" fontId="14"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26" fillId="17" borderId="7" applyNumberFormat="0" applyAlignment="0" applyProtection="0">
      <alignment vertical="center"/>
    </xf>
    <xf numFmtId="0" fontId="13" fillId="5" borderId="0" applyNumberFormat="0" applyBorder="0" applyAlignment="0" applyProtection="0">
      <alignment vertical="center"/>
    </xf>
    <xf numFmtId="0" fontId="26" fillId="17" borderId="7" applyNumberFormat="0" applyAlignment="0" applyProtection="0">
      <alignment vertical="center"/>
    </xf>
    <xf numFmtId="0" fontId="13" fillId="5" borderId="0" applyNumberFormat="0" applyBorder="0" applyAlignment="0" applyProtection="0">
      <alignment vertical="center"/>
    </xf>
    <xf numFmtId="0" fontId="26" fillId="17" borderId="7" applyNumberFormat="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26" fillId="17" borderId="7" applyNumberFormat="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3" fillId="23" borderId="0" applyNumberFormat="0" applyBorder="0" applyAlignment="0" applyProtection="0">
      <alignment vertical="center"/>
    </xf>
    <xf numFmtId="0" fontId="13" fillId="23" borderId="0" applyNumberFormat="0" applyBorder="0" applyAlignment="0" applyProtection="0">
      <alignment vertical="center"/>
    </xf>
    <xf numFmtId="0" fontId="13" fillId="23" borderId="0" applyNumberFormat="0" applyBorder="0" applyAlignment="0" applyProtection="0">
      <alignment vertical="center"/>
    </xf>
    <xf numFmtId="0" fontId="13" fillId="23" borderId="0" applyNumberFormat="0" applyBorder="0" applyAlignment="0" applyProtection="0">
      <alignment vertical="center"/>
    </xf>
    <xf numFmtId="0" fontId="13" fillId="23" borderId="0" applyNumberFormat="0" applyBorder="0" applyAlignment="0" applyProtection="0">
      <alignment vertical="center"/>
    </xf>
    <xf numFmtId="0" fontId="13" fillId="23"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21" fillId="0" borderId="0" applyNumberFormat="0" applyFill="0" applyBorder="0" applyAlignment="0" applyProtection="0">
      <alignment vertical="center"/>
    </xf>
    <xf numFmtId="0" fontId="14" fillId="6" borderId="0" applyNumberFormat="0" applyBorder="0" applyAlignment="0" applyProtection="0">
      <alignment vertical="center"/>
    </xf>
    <xf numFmtId="0" fontId="13" fillId="23" borderId="0" applyNumberFormat="0" applyBorder="0" applyAlignment="0" applyProtection="0">
      <alignment vertical="center"/>
    </xf>
    <xf numFmtId="43" fontId="49" fillId="0" borderId="0" applyFont="0" applyFill="0" applyBorder="0" applyAlignment="0" applyProtection="0">
      <alignment vertical="center"/>
    </xf>
    <xf numFmtId="0" fontId="13" fillId="23" borderId="0" applyNumberFormat="0" applyBorder="0" applyAlignment="0" applyProtection="0">
      <alignment vertical="center"/>
    </xf>
    <xf numFmtId="185" fontId="9" fillId="0" borderId="1">
      <alignment vertical="center"/>
      <protection locked="0"/>
    </xf>
    <xf numFmtId="43" fontId="49" fillId="0" borderId="0" applyFont="0" applyFill="0" applyBorder="0" applyAlignment="0" applyProtection="0">
      <alignment vertical="center"/>
    </xf>
    <xf numFmtId="0" fontId="26" fillId="17" borderId="7" applyNumberFormat="0" applyAlignment="0" applyProtection="0">
      <alignment vertical="center"/>
    </xf>
    <xf numFmtId="0" fontId="13" fillId="23" borderId="0" applyNumberFormat="0" applyBorder="0" applyAlignment="0" applyProtection="0">
      <alignment vertical="center"/>
    </xf>
    <xf numFmtId="185" fontId="9" fillId="0" borderId="1">
      <alignment vertical="center"/>
      <protection locked="0"/>
    </xf>
    <xf numFmtId="0" fontId="13" fillId="23" borderId="0" applyNumberFormat="0" applyBorder="0" applyAlignment="0" applyProtection="0">
      <alignment vertical="center"/>
    </xf>
    <xf numFmtId="185" fontId="9" fillId="0" borderId="1">
      <alignment vertical="center"/>
      <protection locked="0"/>
    </xf>
    <xf numFmtId="0" fontId="13" fillId="23" borderId="0" applyNumberFormat="0" applyBorder="0" applyAlignment="0" applyProtection="0">
      <alignment vertical="center"/>
    </xf>
    <xf numFmtId="9" fontId="49" fillId="0" borderId="0" applyFont="0" applyFill="0" applyBorder="0" applyAlignment="0" applyProtection="0">
      <alignment vertical="center"/>
    </xf>
    <xf numFmtId="0" fontId="13" fillId="23" borderId="0" applyNumberFormat="0" applyBorder="0" applyAlignment="0" applyProtection="0">
      <alignment vertical="center"/>
    </xf>
    <xf numFmtId="9" fontId="49" fillId="0" borderId="0" applyFont="0" applyFill="0" applyBorder="0" applyAlignment="0" applyProtection="0">
      <alignment vertical="center"/>
    </xf>
    <xf numFmtId="0" fontId="13" fillId="23" borderId="0" applyNumberFormat="0" applyBorder="0" applyAlignment="0" applyProtection="0">
      <alignment vertical="center"/>
    </xf>
    <xf numFmtId="185" fontId="9" fillId="0" borderId="1">
      <alignment vertical="center"/>
      <protection locked="0"/>
    </xf>
    <xf numFmtId="0" fontId="13" fillId="23" borderId="0" applyNumberFormat="0" applyBorder="0" applyAlignment="0" applyProtection="0">
      <alignment vertical="center"/>
    </xf>
    <xf numFmtId="9" fontId="49" fillId="0" borderId="0" applyFont="0" applyFill="0" applyBorder="0" applyAlignment="0" applyProtection="0">
      <alignment vertical="center"/>
    </xf>
    <xf numFmtId="0" fontId="13" fillId="23" borderId="0" applyNumberFormat="0" applyBorder="0" applyAlignment="0" applyProtection="0">
      <alignment vertical="center"/>
    </xf>
    <xf numFmtId="0" fontId="13" fillId="5" borderId="0" applyNumberFormat="0" applyBorder="0" applyAlignment="0" applyProtection="0">
      <alignment vertical="center"/>
    </xf>
    <xf numFmtId="43" fontId="49" fillId="0" borderId="0" applyFont="0" applyFill="0" applyBorder="0" applyAlignment="0" applyProtection="0">
      <alignment vertical="center"/>
    </xf>
    <xf numFmtId="0" fontId="3" fillId="0" borderId="0">
      <alignment vertical="center"/>
    </xf>
    <xf numFmtId="0" fontId="13" fillId="23" borderId="0" applyNumberFormat="0" applyBorder="0" applyAlignment="0" applyProtection="0">
      <alignment vertical="center"/>
    </xf>
    <xf numFmtId="0" fontId="13" fillId="5" borderId="0" applyNumberFormat="0" applyBorder="0" applyAlignment="0" applyProtection="0">
      <alignment vertical="center"/>
    </xf>
    <xf numFmtId="0" fontId="13" fillId="23" borderId="0" applyNumberFormat="0" applyBorder="0" applyAlignment="0" applyProtection="0">
      <alignment vertical="center"/>
    </xf>
    <xf numFmtId="0" fontId="13" fillId="25" borderId="0" applyNumberFormat="0" applyBorder="0" applyAlignment="0" applyProtection="0">
      <alignment vertical="center"/>
    </xf>
    <xf numFmtId="0" fontId="3" fillId="0" borderId="0">
      <alignment vertical="center"/>
    </xf>
    <xf numFmtId="0" fontId="13" fillId="23"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0" fontId="14" fillId="6" borderId="0" applyNumberFormat="0" applyBorder="0" applyAlignment="0" applyProtection="0">
      <alignment vertical="center"/>
    </xf>
    <xf numFmtId="177" fontId="41" fillId="0" borderId="0" applyFill="0" applyBorder="0" applyAlignment="0">
      <alignment vertical="center"/>
    </xf>
    <xf numFmtId="0" fontId="7" fillId="0" borderId="0">
      <alignment vertical="center"/>
    </xf>
    <xf numFmtId="41" fontId="49" fillId="0" borderId="0" applyFont="0" applyFill="0" applyBorder="0" applyAlignment="0" applyProtection="0">
      <alignment vertical="center"/>
    </xf>
    <xf numFmtId="182" fontId="42" fillId="0" borderId="0">
      <alignment vertical="center"/>
    </xf>
    <xf numFmtId="0" fontId="3" fillId="0" borderId="0">
      <alignment vertical="center"/>
    </xf>
    <xf numFmtId="187" fontId="49" fillId="0" borderId="0" applyFont="0" applyFill="0" applyBorder="0" applyAlignment="0" applyProtection="0">
      <alignment vertical="center"/>
    </xf>
    <xf numFmtId="176" fontId="49" fillId="0" borderId="0" applyFont="0" applyFill="0" applyBorder="0" applyAlignment="0" applyProtection="0">
      <alignment vertical="center"/>
    </xf>
    <xf numFmtId="184" fontId="49" fillId="0" borderId="0" applyFont="0" applyFill="0" applyBorder="0" applyAlignment="0" applyProtection="0">
      <alignment vertical="center"/>
    </xf>
    <xf numFmtId="0" fontId="19" fillId="2" borderId="5" applyNumberFormat="0" applyAlignment="0" applyProtection="0">
      <alignment vertical="center"/>
    </xf>
    <xf numFmtId="179" fontId="42" fillId="0" borderId="0">
      <alignment vertical="center"/>
    </xf>
    <xf numFmtId="0" fontId="40" fillId="0" borderId="0" applyProtection="0">
      <alignment vertical="center"/>
    </xf>
    <xf numFmtId="186" fontId="42" fillId="0" borderId="0">
      <alignment vertical="center"/>
    </xf>
    <xf numFmtId="183" fontId="49" fillId="0" borderId="0" applyFont="0" applyFill="0" applyBorder="0" applyAlignment="0" applyProtection="0">
      <alignment vertical="center"/>
    </xf>
    <xf numFmtId="0" fontId="3" fillId="0" borderId="0">
      <alignment vertical="center"/>
    </xf>
    <xf numFmtId="2" fontId="40" fillId="0" borderId="0" applyProtection="0">
      <alignment vertical="center"/>
    </xf>
    <xf numFmtId="0" fontId="13" fillId="5" borderId="0" applyNumberFormat="0" applyBorder="0" applyAlignment="0" applyProtection="0">
      <alignment vertical="center"/>
    </xf>
    <xf numFmtId="0" fontId="43" fillId="0" borderId="15" applyNumberFormat="0" applyAlignment="0" applyProtection="0">
      <alignment horizontal="left" vertical="center"/>
    </xf>
    <xf numFmtId="0" fontId="14" fillId="5" borderId="0" applyNumberFormat="0" applyBorder="0" applyAlignment="0" applyProtection="0">
      <alignment vertical="center"/>
    </xf>
    <xf numFmtId="0" fontId="43" fillId="0" borderId="2">
      <alignment horizontal="left" vertical="center"/>
    </xf>
    <xf numFmtId="0" fontId="44" fillId="0" borderId="0" applyProtection="0">
      <alignment vertical="center"/>
    </xf>
    <xf numFmtId="0" fontId="43" fillId="0" borderId="0" applyProtection="0">
      <alignment vertical="center"/>
    </xf>
    <xf numFmtId="0" fontId="45" fillId="0" borderId="0">
      <alignment vertical="center"/>
    </xf>
    <xf numFmtId="0" fontId="7" fillId="0" borderId="0">
      <alignment vertical="center"/>
    </xf>
    <xf numFmtId="1" fontId="15" fillId="0" borderId="0">
      <alignment vertical="center"/>
    </xf>
    <xf numFmtId="0" fontId="40" fillId="0" borderId="16"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0" fontId="3" fillId="0" borderId="0">
      <alignment vertical="center"/>
    </xf>
    <xf numFmtId="9" fontId="49" fillId="0" borderId="0" applyFont="0" applyFill="0" applyBorder="0" applyAlignment="0" applyProtection="0">
      <alignment vertical="center"/>
    </xf>
    <xf numFmtId="0" fontId="3" fillId="0" borderId="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0" fontId="3" fillId="0" borderId="0">
      <alignment vertical="center"/>
    </xf>
    <xf numFmtId="9" fontId="49" fillId="0" borderId="0" applyFont="0" applyFill="0" applyBorder="0" applyAlignment="0" applyProtection="0">
      <alignment vertical="center"/>
    </xf>
    <xf numFmtId="0" fontId="3" fillId="0" borderId="0">
      <alignment vertical="center"/>
    </xf>
    <xf numFmtId="9" fontId="49" fillId="0" borderId="0" applyFont="0" applyFill="0" applyBorder="0" applyAlignment="0" applyProtection="0">
      <alignment vertical="center"/>
    </xf>
    <xf numFmtId="0" fontId="11" fillId="0" borderId="6" applyNumberFormat="0" applyFill="0" applyAlignment="0" applyProtection="0">
      <alignment vertical="center"/>
    </xf>
    <xf numFmtId="0" fontId="3" fillId="0" borderId="0">
      <alignment vertical="center"/>
    </xf>
    <xf numFmtId="9" fontId="49" fillId="0" borderId="0" applyFont="0" applyFill="0" applyBorder="0" applyAlignment="0" applyProtection="0">
      <alignment vertical="center"/>
    </xf>
    <xf numFmtId="0" fontId="3" fillId="0" borderId="0">
      <alignment vertical="center"/>
    </xf>
    <xf numFmtId="9" fontId="49" fillId="0" borderId="0" applyFont="0" applyFill="0" applyBorder="0" applyAlignment="0" applyProtection="0">
      <alignment vertical="center"/>
    </xf>
    <xf numFmtId="0" fontId="14" fillId="5" borderId="0" applyNumberFormat="0" applyBorder="0" applyAlignment="0" applyProtection="0">
      <alignment vertical="center"/>
    </xf>
    <xf numFmtId="9" fontId="49" fillId="0" borderId="0" applyFont="0" applyFill="0" applyBorder="0" applyAlignment="0" applyProtection="0">
      <alignment vertical="center"/>
    </xf>
    <xf numFmtId="0" fontId="14" fillId="5" borderId="0" applyNumberFormat="0" applyBorder="0" applyAlignment="0" applyProtection="0">
      <alignment vertical="center"/>
    </xf>
    <xf numFmtId="0" fontId="3" fillId="0" borderId="0">
      <alignment vertical="center"/>
    </xf>
    <xf numFmtId="0" fontId="18" fillId="0" borderId="0" applyNumberFormat="0" applyFill="0" applyBorder="0" applyAlignment="0" applyProtection="0">
      <alignment vertical="center"/>
    </xf>
    <xf numFmtId="9" fontId="49" fillId="0" borderId="0" applyFont="0" applyFill="0" applyBorder="0" applyAlignment="0" applyProtection="0">
      <alignment vertical="center"/>
    </xf>
    <xf numFmtId="0" fontId="3" fillId="0" borderId="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0" fontId="3" fillId="0" borderId="0">
      <alignment vertical="center"/>
    </xf>
    <xf numFmtId="9" fontId="49" fillId="0" borderId="0" applyFont="0" applyFill="0" applyBorder="0" applyAlignment="0" applyProtection="0">
      <alignment vertical="center"/>
    </xf>
    <xf numFmtId="0" fontId="3" fillId="0" borderId="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0" fontId="3" fillId="0" borderId="0">
      <alignment vertical="center"/>
    </xf>
    <xf numFmtId="9" fontId="49" fillId="0" borderId="0" applyFont="0" applyFill="0" applyBorder="0" applyAlignment="0" applyProtection="0">
      <alignment vertical="center"/>
    </xf>
    <xf numFmtId="0" fontId="3" fillId="0" borderId="0">
      <alignment vertical="center"/>
    </xf>
    <xf numFmtId="9" fontId="49" fillId="0" borderId="0" applyFont="0" applyFill="0" applyBorder="0" applyAlignment="0" applyProtection="0">
      <alignment vertical="center"/>
    </xf>
    <xf numFmtId="0" fontId="14" fillId="5" borderId="0" applyNumberFormat="0" applyBorder="0" applyAlignment="0" applyProtection="0">
      <alignment vertical="center"/>
    </xf>
    <xf numFmtId="9" fontId="49" fillId="0" borderId="0" applyFont="0" applyFill="0" applyBorder="0" applyAlignment="0" applyProtection="0">
      <alignment vertical="center"/>
    </xf>
    <xf numFmtId="0" fontId="3" fillId="0" borderId="0">
      <alignment vertical="center"/>
    </xf>
    <xf numFmtId="9" fontId="49" fillId="0" borderId="0" applyFont="0" applyFill="0" applyBorder="0" applyAlignment="0" applyProtection="0">
      <alignment vertical="center"/>
    </xf>
    <xf numFmtId="0" fontId="3" fillId="0" borderId="0">
      <alignment vertical="center"/>
    </xf>
    <xf numFmtId="9" fontId="49" fillId="0" borderId="0" applyFont="0" applyFill="0" applyBorder="0" applyAlignment="0" applyProtection="0">
      <alignment vertical="center"/>
    </xf>
    <xf numFmtId="0" fontId="30" fillId="0" borderId="9" applyNumberFormat="0" applyFill="0" applyAlignment="0" applyProtection="0">
      <alignment vertical="center"/>
    </xf>
    <xf numFmtId="9" fontId="49" fillId="0" borderId="0" applyFont="0" applyFill="0" applyBorder="0" applyAlignment="0" applyProtection="0">
      <alignment vertical="center"/>
    </xf>
    <xf numFmtId="0" fontId="3" fillId="0" borderId="0">
      <alignment vertical="center"/>
    </xf>
    <xf numFmtId="9" fontId="49" fillId="0" borderId="0" applyFont="0" applyFill="0" applyBorder="0" applyAlignment="0" applyProtection="0">
      <alignment vertical="center"/>
    </xf>
    <xf numFmtId="0" fontId="3" fillId="0" borderId="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0" fontId="3" fillId="0" borderId="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0" fontId="46" fillId="0" borderId="0">
      <alignment horizontal="centerContinuous" vertical="center"/>
    </xf>
    <xf numFmtId="0" fontId="32" fillId="0" borderId="12" applyNumberFormat="0" applyFill="0" applyAlignment="0" applyProtection="0">
      <alignment vertical="center"/>
    </xf>
    <xf numFmtId="0" fontId="32" fillId="0" borderId="12" applyNumberFormat="0" applyFill="0" applyAlignment="0" applyProtection="0">
      <alignment vertical="center"/>
    </xf>
    <xf numFmtId="0" fontId="14" fillId="20" borderId="0" applyNumberFormat="0" applyBorder="0" applyAlignment="0" applyProtection="0">
      <alignment vertical="center"/>
    </xf>
    <xf numFmtId="0" fontId="32" fillId="0" borderId="12" applyNumberFormat="0" applyFill="0" applyAlignment="0" applyProtection="0">
      <alignment vertical="center"/>
    </xf>
    <xf numFmtId="0" fontId="32" fillId="0" borderId="12" applyNumberFormat="0" applyFill="0" applyAlignment="0" applyProtection="0">
      <alignment vertical="center"/>
    </xf>
    <xf numFmtId="0" fontId="32" fillId="0" borderId="12" applyNumberFormat="0" applyFill="0" applyAlignment="0" applyProtection="0">
      <alignment vertical="center"/>
    </xf>
    <xf numFmtId="0" fontId="19" fillId="2" borderId="5" applyNumberFormat="0" applyAlignment="0" applyProtection="0">
      <alignment vertical="center"/>
    </xf>
    <xf numFmtId="0" fontId="32" fillId="0" borderId="12" applyNumberFormat="0" applyFill="0" applyAlignment="0" applyProtection="0">
      <alignment vertical="center"/>
    </xf>
    <xf numFmtId="0" fontId="39" fillId="0" borderId="14" applyNumberFormat="0" applyFill="0" applyAlignment="0" applyProtection="0">
      <alignment vertical="center"/>
    </xf>
    <xf numFmtId="0" fontId="39" fillId="0" borderId="14" applyNumberFormat="0" applyFill="0" applyAlignment="0" applyProtection="0">
      <alignment vertical="center"/>
    </xf>
    <xf numFmtId="0" fontId="19" fillId="2" borderId="5" applyNumberFormat="0" applyAlignment="0" applyProtection="0">
      <alignment vertical="center"/>
    </xf>
    <xf numFmtId="0" fontId="39" fillId="0" borderId="14" applyNumberFormat="0" applyFill="0" applyAlignment="0" applyProtection="0">
      <alignment vertical="center"/>
    </xf>
    <xf numFmtId="0" fontId="39" fillId="0" borderId="14" applyNumberFormat="0" applyFill="0" applyAlignment="0" applyProtection="0">
      <alignment vertical="center"/>
    </xf>
    <xf numFmtId="0" fontId="39" fillId="0" borderId="14" applyNumberFormat="0" applyFill="0" applyAlignment="0" applyProtection="0">
      <alignment vertical="center"/>
    </xf>
    <xf numFmtId="0" fontId="39" fillId="0" borderId="14" applyNumberFormat="0" applyFill="0" applyAlignment="0" applyProtection="0">
      <alignment vertical="center"/>
    </xf>
    <xf numFmtId="0" fontId="32" fillId="0" borderId="12" applyNumberFormat="0" applyFill="0" applyAlignment="0" applyProtection="0">
      <alignment vertical="center"/>
    </xf>
    <xf numFmtId="0" fontId="32" fillId="0" borderId="12" applyNumberFormat="0" applyFill="0" applyAlignment="0" applyProtection="0">
      <alignment vertical="center"/>
    </xf>
    <xf numFmtId="0" fontId="13" fillId="4" borderId="0" applyNumberFormat="0" applyBorder="0" applyAlignment="0" applyProtection="0">
      <alignment vertical="center"/>
    </xf>
    <xf numFmtId="0" fontId="32" fillId="0" borderId="12" applyNumberFormat="0" applyFill="0" applyAlignment="0" applyProtection="0">
      <alignment vertical="center"/>
    </xf>
    <xf numFmtId="0" fontId="28" fillId="8" borderId="8" applyNumberFormat="0" applyAlignment="0" applyProtection="0">
      <alignment vertical="center"/>
    </xf>
    <xf numFmtId="0" fontId="13" fillId="4" borderId="0" applyNumberFormat="0" applyBorder="0" applyAlignment="0" applyProtection="0">
      <alignment vertical="center"/>
    </xf>
    <xf numFmtId="0" fontId="32" fillId="0" borderId="12" applyNumberFormat="0" applyFill="0" applyAlignment="0" applyProtection="0">
      <alignment vertical="center"/>
    </xf>
    <xf numFmtId="0" fontId="14" fillId="5" borderId="0" applyNumberFormat="0" applyBorder="0" applyAlignment="0" applyProtection="0">
      <alignment vertical="center"/>
    </xf>
    <xf numFmtId="0" fontId="19" fillId="8" borderId="5" applyNumberFormat="0" applyAlignment="0" applyProtection="0">
      <alignment vertical="center"/>
    </xf>
    <xf numFmtId="0" fontId="32" fillId="0" borderId="12" applyNumberFormat="0" applyFill="0" applyAlignment="0" applyProtection="0">
      <alignment vertical="center"/>
    </xf>
    <xf numFmtId="0" fontId="32" fillId="0" borderId="12" applyNumberFormat="0" applyFill="0" applyAlignment="0" applyProtection="0">
      <alignment vertical="center"/>
    </xf>
    <xf numFmtId="0" fontId="13" fillId="3" borderId="0" applyNumberFormat="0" applyBorder="0" applyAlignment="0" applyProtection="0">
      <alignment vertical="center"/>
    </xf>
    <xf numFmtId="0" fontId="32" fillId="0" borderId="12" applyNumberFormat="0" applyFill="0" applyAlignment="0" applyProtection="0">
      <alignment vertical="center"/>
    </xf>
    <xf numFmtId="0" fontId="32" fillId="0" borderId="12" applyNumberFormat="0" applyFill="0" applyAlignment="0" applyProtection="0">
      <alignment vertical="center"/>
    </xf>
    <xf numFmtId="0" fontId="32" fillId="0" borderId="12" applyNumberFormat="0" applyFill="0" applyAlignment="0" applyProtection="0">
      <alignment vertical="center"/>
    </xf>
    <xf numFmtId="0" fontId="32" fillId="0" borderId="12" applyNumberFormat="0" applyFill="0" applyAlignment="0" applyProtection="0">
      <alignment vertical="center"/>
    </xf>
    <xf numFmtId="0" fontId="32" fillId="0" borderId="12" applyNumberFormat="0" applyFill="0" applyAlignment="0" applyProtection="0">
      <alignment vertical="center"/>
    </xf>
    <xf numFmtId="0" fontId="32" fillId="0" borderId="12" applyNumberFormat="0" applyFill="0" applyAlignment="0" applyProtection="0">
      <alignment vertical="center"/>
    </xf>
    <xf numFmtId="0" fontId="21" fillId="0" borderId="0" applyNumberFormat="0" applyFill="0" applyBorder="0" applyAlignment="0" applyProtection="0">
      <alignment vertical="center"/>
    </xf>
    <xf numFmtId="0" fontId="32" fillId="0" borderId="12" applyNumberFormat="0" applyFill="0" applyAlignment="0" applyProtection="0">
      <alignment vertical="center"/>
    </xf>
    <xf numFmtId="0" fontId="32" fillId="0" borderId="12" applyNumberFormat="0" applyFill="0" applyAlignment="0" applyProtection="0">
      <alignment vertical="center"/>
    </xf>
    <xf numFmtId="0" fontId="39" fillId="0" borderId="14" applyNumberFormat="0" applyFill="0" applyAlignment="0" applyProtection="0">
      <alignment vertical="center"/>
    </xf>
    <xf numFmtId="0" fontId="39" fillId="0" borderId="14" applyNumberFormat="0" applyFill="0" applyAlignment="0" applyProtection="0">
      <alignment vertical="center"/>
    </xf>
    <xf numFmtId="0" fontId="39" fillId="0" borderId="14"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5" fillId="0" borderId="9" applyNumberFormat="0" applyFill="0" applyAlignment="0" applyProtection="0">
      <alignment vertical="center"/>
    </xf>
    <xf numFmtId="183" fontId="49" fillId="0" borderId="0" applyFont="0" applyFill="0" applyBorder="0" applyAlignment="0" applyProtection="0">
      <alignment vertical="center"/>
    </xf>
    <xf numFmtId="0" fontId="35" fillId="0" borderId="9" applyNumberFormat="0" applyFill="0" applyAlignment="0" applyProtection="0">
      <alignment vertical="center"/>
    </xf>
    <xf numFmtId="183" fontId="49" fillId="0" borderId="0" applyFont="0" applyFill="0" applyBorder="0" applyAlignment="0" applyProtection="0">
      <alignment vertical="center"/>
    </xf>
    <xf numFmtId="0" fontId="35" fillId="0" borderId="9" applyNumberFormat="0" applyFill="0" applyAlignment="0" applyProtection="0">
      <alignment vertical="center"/>
    </xf>
    <xf numFmtId="183" fontId="49" fillId="0" borderId="0" applyFont="0" applyFill="0" applyBorder="0" applyAlignment="0" applyProtection="0">
      <alignment vertical="center"/>
    </xf>
    <xf numFmtId="0" fontId="35" fillId="0" borderId="9" applyNumberFormat="0" applyFill="0" applyAlignment="0" applyProtection="0">
      <alignment vertical="center"/>
    </xf>
    <xf numFmtId="183" fontId="49" fillId="0" borderId="0" applyFont="0" applyFill="0" applyBorder="0" applyAlignment="0" applyProtection="0">
      <alignment vertical="center"/>
    </xf>
    <xf numFmtId="0" fontId="35"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0" fillId="0" borderId="9" applyNumberFormat="0" applyFill="0" applyAlignment="0" applyProtection="0">
      <alignment vertical="center"/>
    </xf>
    <xf numFmtId="0" fontId="35" fillId="0" borderId="9" applyNumberFormat="0" applyFill="0" applyAlignment="0" applyProtection="0">
      <alignment vertical="center"/>
    </xf>
    <xf numFmtId="0" fontId="35" fillId="0" borderId="9" applyNumberFormat="0" applyFill="0" applyAlignment="0" applyProtection="0">
      <alignment vertical="center"/>
    </xf>
    <xf numFmtId="0" fontId="35" fillId="0" borderId="9" applyNumberFormat="0" applyFill="0" applyAlignment="0" applyProtection="0">
      <alignment vertical="center"/>
    </xf>
    <xf numFmtId="0" fontId="24" fillId="0" borderId="13" applyNumberFormat="0" applyFill="0" applyAlignment="0" applyProtection="0">
      <alignment vertical="center"/>
    </xf>
    <xf numFmtId="0" fontId="24" fillId="0" borderId="13" applyNumberFormat="0" applyFill="0" applyAlignment="0" applyProtection="0">
      <alignment vertical="center"/>
    </xf>
    <xf numFmtId="0" fontId="22" fillId="10" borderId="0" applyNumberFormat="0" applyBorder="0" applyAlignment="0" applyProtection="0">
      <alignment vertical="center"/>
    </xf>
    <xf numFmtId="0" fontId="24" fillId="0" borderId="13" applyNumberFormat="0" applyFill="0" applyAlignment="0" applyProtection="0">
      <alignment vertical="center"/>
    </xf>
    <xf numFmtId="0" fontId="23" fillId="0" borderId="0" applyNumberFormat="0" applyFill="0" applyBorder="0" applyAlignment="0" applyProtection="0">
      <alignment vertical="top"/>
      <protection locked="0"/>
    </xf>
    <xf numFmtId="0" fontId="22" fillId="10" borderId="0" applyNumberFormat="0" applyBorder="0" applyAlignment="0" applyProtection="0">
      <alignment vertical="center"/>
    </xf>
    <xf numFmtId="0" fontId="24" fillId="0" borderId="13" applyNumberFormat="0" applyFill="0" applyAlignment="0" applyProtection="0">
      <alignment vertical="center"/>
    </xf>
    <xf numFmtId="0" fontId="23" fillId="0" borderId="0" applyNumberFormat="0" applyFill="0" applyBorder="0" applyAlignment="0" applyProtection="0">
      <alignment vertical="top"/>
      <protection locked="0"/>
    </xf>
    <xf numFmtId="0" fontId="22" fillId="10" borderId="0" applyNumberFormat="0" applyBorder="0" applyAlignment="0" applyProtection="0">
      <alignment vertical="center"/>
    </xf>
    <xf numFmtId="0" fontId="24" fillId="0" borderId="13" applyNumberFormat="0" applyFill="0" applyAlignment="0" applyProtection="0">
      <alignment vertical="center"/>
    </xf>
    <xf numFmtId="0" fontId="22" fillId="10" borderId="0" applyNumberFormat="0" applyBorder="0" applyAlignment="0" applyProtection="0">
      <alignment vertical="center"/>
    </xf>
    <xf numFmtId="0" fontId="31" fillId="0" borderId="10" applyNumberFormat="0" applyFill="0" applyAlignment="0" applyProtection="0">
      <alignment vertical="center"/>
    </xf>
    <xf numFmtId="0" fontId="22" fillId="10" borderId="0" applyNumberFormat="0" applyBorder="0" applyAlignment="0" applyProtection="0">
      <alignment vertical="center"/>
    </xf>
    <xf numFmtId="0" fontId="31" fillId="0" borderId="10" applyNumberFormat="0" applyFill="0" applyAlignment="0" applyProtection="0">
      <alignment vertical="center"/>
    </xf>
    <xf numFmtId="0" fontId="31" fillId="0" borderId="10" applyNumberFormat="0" applyFill="0" applyAlignment="0" applyProtection="0">
      <alignment vertical="center"/>
    </xf>
    <xf numFmtId="0" fontId="22" fillId="10" borderId="0" applyNumberFormat="0" applyBorder="0" applyAlignment="0" applyProtection="0">
      <alignment vertical="center"/>
    </xf>
    <xf numFmtId="0" fontId="31" fillId="0" borderId="10" applyNumberFormat="0" applyFill="0" applyAlignment="0" applyProtection="0">
      <alignment vertical="center"/>
    </xf>
    <xf numFmtId="0" fontId="31" fillId="0" borderId="10" applyNumberFormat="0" applyFill="0" applyAlignment="0" applyProtection="0">
      <alignment vertical="center"/>
    </xf>
    <xf numFmtId="0" fontId="31" fillId="0" borderId="10" applyNumberFormat="0" applyFill="0" applyAlignment="0" applyProtection="0">
      <alignment vertical="center"/>
    </xf>
    <xf numFmtId="0" fontId="24" fillId="0" borderId="13" applyNumberFormat="0" applyFill="0" applyAlignment="0" applyProtection="0">
      <alignment vertical="center"/>
    </xf>
    <xf numFmtId="0" fontId="24" fillId="0" borderId="13" applyNumberFormat="0" applyFill="0" applyAlignment="0" applyProtection="0">
      <alignment vertical="center"/>
    </xf>
    <xf numFmtId="0" fontId="24" fillId="0" borderId="13" applyNumberFormat="0" applyFill="0" applyAlignment="0" applyProtection="0">
      <alignment vertical="center"/>
    </xf>
    <xf numFmtId="0" fontId="24" fillId="0" borderId="13" applyNumberFormat="0" applyFill="0" applyAlignment="0" applyProtection="0">
      <alignment vertical="center"/>
    </xf>
    <xf numFmtId="0" fontId="24" fillId="0" borderId="13" applyNumberFormat="0" applyFill="0" applyAlignment="0" applyProtection="0">
      <alignment vertical="center"/>
    </xf>
    <xf numFmtId="0" fontId="24" fillId="0" borderId="13" applyNumberFormat="0" applyFill="0" applyAlignment="0" applyProtection="0">
      <alignment vertical="center"/>
    </xf>
    <xf numFmtId="0" fontId="24" fillId="0" borderId="13" applyNumberFormat="0" applyFill="0" applyAlignment="0" applyProtection="0">
      <alignment vertical="center"/>
    </xf>
    <xf numFmtId="0" fontId="24" fillId="0" borderId="13" applyNumberFormat="0" applyFill="0" applyAlignment="0" applyProtection="0">
      <alignment vertical="center"/>
    </xf>
    <xf numFmtId="0" fontId="24" fillId="0" borderId="13" applyNumberFormat="0" applyFill="0" applyAlignment="0" applyProtection="0">
      <alignment vertical="center"/>
    </xf>
    <xf numFmtId="0" fontId="24" fillId="0" borderId="13" applyNumberFormat="0" applyFill="0" applyAlignment="0" applyProtection="0">
      <alignment vertical="center"/>
    </xf>
    <xf numFmtId="0" fontId="24" fillId="0" borderId="13" applyNumberFormat="0" applyFill="0" applyAlignment="0" applyProtection="0">
      <alignment vertical="center"/>
    </xf>
    <xf numFmtId="181" fontId="49" fillId="0" borderId="0" applyFont="0" applyFill="0" applyBorder="0" applyAlignment="0" applyProtection="0">
      <alignment vertical="center"/>
    </xf>
    <xf numFmtId="0" fontId="24" fillId="0" borderId="13" applyNumberFormat="0" applyFill="0" applyAlignment="0" applyProtection="0">
      <alignment vertical="center"/>
    </xf>
    <xf numFmtId="0" fontId="31" fillId="0" borderId="10" applyNumberFormat="0" applyFill="0" applyAlignment="0" applyProtection="0">
      <alignment vertical="center"/>
    </xf>
    <xf numFmtId="0" fontId="31" fillId="0" borderId="10" applyNumberFormat="0" applyFill="0" applyAlignment="0" applyProtection="0">
      <alignment vertical="center"/>
    </xf>
    <xf numFmtId="0" fontId="31" fillId="0" borderId="10" applyNumberFormat="0" applyFill="0" applyAlignment="0" applyProtection="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0" fontId="13" fillId="4" borderId="0" applyNumberFormat="0" applyBorder="0" applyAlignment="0" applyProtection="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0" fontId="14" fillId="20" borderId="0" applyNumberFormat="0" applyBorder="0" applyAlignment="0" applyProtection="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43" fontId="49" fillId="0" borderId="0" applyFont="0" applyFill="0" applyBorder="0" applyAlignment="0" applyProtection="0">
      <alignment vertical="center"/>
    </xf>
    <xf numFmtId="0" fontId="31" fillId="0" borderId="0" applyNumberFormat="0" applyFill="0" applyBorder="0" applyAlignment="0" applyProtection="0">
      <alignment vertical="center"/>
    </xf>
    <xf numFmtId="43" fontId="49" fillId="0" borderId="0" applyFont="0" applyFill="0" applyBorder="0" applyAlignment="0" applyProtection="0">
      <alignment vertical="center"/>
    </xf>
    <xf numFmtId="0" fontId="31" fillId="0" borderId="0" applyNumberFormat="0" applyFill="0" applyBorder="0" applyAlignment="0" applyProtection="0">
      <alignment vertical="center"/>
    </xf>
    <xf numFmtId="0" fontId="14" fillId="22" borderId="0" applyNumberFormat="0" applyBorder="0" applyAlignment="0" applyProtection="0">
      <alignment vertical="center"/>
    </xf>
    <xf numFmtId="0" fontId="31" fillId="0" borderId="0" applyNumberFormat="0" applyFill="0" applyBorder="0" applyAlignment="0" applyProtection="0">
      <alignment vertical="center"/>
    </xf>
    <xf numFmtId="43" fontId="49" fillId="0" borderId="0" applyFont="0" applyFill="0" applyBorder="0" applyAlignment="0" applyProtection="0">
      <alignment vertical="center"/>
    </xf>
    <xf numFmtId="0" fontId="31" fillId="0" borderId="0" applyNumberFormat="0" applyFill="0" applyBorder="0" applyAlignment="0" applyProtection="0">
      <alignment vertical="center"/>
    </xf>
    <xf numFmtId="43" fontId="49" fillId="0" borderId="0" applyFont="0" applyFill="0" applyBorder="0" applyAlignment="0" applyProtection="0">
      <alignment vertical="center"/>
    </xf>
    <xf numFmtId="0" fontId="31" fillId="0" borderId="0" applyNumberFormat="0" applyFill="0" applyBorder="0" applyAlignment="0" applyProtection="0">
      <alignment vertical="center"/>
    </xf>
    <xf numFmtId="0" fontId="28" fillId="2" borderId="8" applyNumberFormat="0" applyAlignment="0" applyProtection="0">
      <alignment vertical="center"/>
    </xf>
    <xf numFmtId="43" fontId="49" fillId="0" borderId="0" applyFont="0" applyFill="0" applyBorder="0" applyAlignment="0" applyProtection="0">
      <alignment vertical="center"/>
    </xf>
    <xf numFmtId="0" fontId="31" fillId="0" borderId="0" applyNumberFormat="0" applyFill="0" applyBorder="0" applyAlignment="0" applyProtection="0">
      <alignment vertical="center"/>
    </xf>
    <xf numFmtId="43" fontId="49" fillId="0" borderId="0" applyFont="0" applyFill="0" applyBorder="0" applyAlignment="0" applyProtection="0">
      <alignment vertical="center"/>
    </xf>
    <xf numFmtId="0" fontId="31" fillId="0" borderId="0" applyNumberFormat="0" applyFill="0" applyBorder="0" applyAlignment="0" applyProtection="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0" fontId="13" fillId="3" borderId="0" applyNumberFormat="0" applyBorder="0" applyAlignment="0" applyProtection="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43" fontId="49" fillId="0" borderId="0" applyFont="0" applyFill="0" applyBorder="0" applyAlignment="0" applyProtection="0">
      <alignment vertical="center"/>
    </xf>
    <xf numFmtId="0" fontId="3" fillId="0" borderId="0">
      <alignment vertical="center"/>
    </xf>
    <xf numFmtId="0" fontId="24" fillId="0" borderId="0" applyNumberFormat="0" applyFill="0" applyBorder="0" applyAlignment="0" applyProtection="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43" fontId="49" fillId="0" borderId="0" applyFont="0" applyFill="0" applyBorder="0" applyAlignment="0" applyProtection="0">
      <alignment vertical="center"/>
    </xf>
    <xf numFmtId="0" fontId="2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 fillId="0" borderId="0">
      <alignment vertical="center"/>
    </xf>
    <xf numFmtId="0" fontId="18" fillId="0" borderId="0" applyNumberFormat="0" applyFill="0" applyBorder="0" applyAlignment="0" applyProtection="0">
      <alignment vertical="center"/>
    </xf>
    <xf numFmtId="0" fontId="3" fillId="0" borderId="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 fillId="0" borderId="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6" fillId="0" borderId="0">
      <alignment horizontal="centerContinuous"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top"/>
      <protection locked="0"/>
    </xf>
    <xf numFmtId="0" fontId="9" fillId="0" borderId="1">
      <alignment horizontal="distributed" vertical="center" wrapText="1"/>
    </xf>
    <xf numFmtId="0" fontId="9" fillId="0" borderId="1">
      <alignment horizontal="distributed" vertical="center" wrapText="1"/>
    </xf>
    <xf numFmtId="0" fontId="9" fillId="0" borderId="1">
      <alignment horizontal="distributed" vertical="center" wrapText="1"/>
    </xf>
    <xf numFmtId="0" fontId="9" fillId="0" borderId="1">
      <alignment horizontal="distributed" vertical="center" wrapText="1"/>
    </xf>
    <xf numFmtId="0" fontId="9" fillId="0" borderId="1">
      <alignment horizontal="distributed" vertical="center" wrapText="1"/>
    </xf>
    <xf numFmtId="0" fontId="9" fillId="0" borderId="1">
      <alignment horizontal="distributed" vertical="center" wrapText="1"/>
    </xf>
    <xf numFmtId="0" fontId="9" fillId="0" borderId="1">
      <alignment horizontal="distributed" vertical="center" wrapText="1"/>
    </xf>
    <xf numFmtId="0" fontId="9" fillId="0" borderId="1">
      <alignment horizontal="distributed" vertical="center" wrapText="1"/>
    </xf>
    <xf numFmtId="43" fontId="49" fillId="0" borderId="0" applyFont="0" applyFill="0" applyBorder="0" applyAlignment="0" applyProtection="0">
      <alignment vertical="center"/>
    </xf>
    <xf numFmtId="0" fontId="9" fillId="0" borderId="1">
      <alignment horizontal="distributed" vertical="center" wrapText="1"/>
    </xf>
    <xf numFmtId="43" fontId="49" fillId="0" borderId="0" applyFont="0" applyFill="0" applyBorder="0" applyAlignment="0" applyProtection="0">
      <alignment vertical="center"/>
    </xf>
    <xf numFmtId="0" fontId="9" fillId="0" borderId="1">
      <alignment horizontal="distributed" vertical="center" wrapText="1"/>
    </xf>
    <xf numFmtId="0" fontId="9" fillId="0" borderId="1">
      <alignment horizontal="distributed" vertical="center" wrapText="1"/>
    </xf>
    <xf numFmtId="43" fontId="49" fillId="0" borderId="0" applyFont="0" applyFill="0" applyBorder="0" applyAlignment="0" applyProtection="0">
      <alignment vertical="center"/>
    </xf>
    <xf numFmtId="0" fontId="9" fillId="0" borderId="1">
      <alignment horizontal="distributed" vertical="center" wrapText="1"/>
    </xf>
    <xf numFmtId="0" fontId="9" fillId="0" borderId="1">
      <alignment horizontal="distributed" vertical="center" wrapText="1"/>
    </xf>
    <xf numFmtId="0" fontId="25" fillId="15" borderId="0" applyNumberFormat="0" applyBorder="0" applyAlignment="0" applyProtection="0">
      <alignment vertical="center"/>
    </xf>
    <xf numFmtId="0" fontId="21" fillId="0" borderId="0" applyNumberFormat="0" applyFill="0" applyBorder="0" applyAlignment="0" applyProtection="0">
      <alignment vertical="center"/>
    </xf>
    <xf numFmtId="0" fontId="25" fillId="15" borderId="0" applyNumberFormat="0" applyBorder="0" applyAlignment="0" applyProtection="0">
      <alignment vertical="center"/>
    </xf>
    <xf numFmtId="0" fontId="21" fillId="0" borderId="0" applyNumberFormat="0" applyFill="0" applyBorder="0" applyAlignment="0" applyProtection="0">
      <alignment vertical="center"/>
    </xf>
    <xf numFmtId="0" fontId="25" fillId="15" borderId="0" applyNumberFormat="0" applyBorder="0" applyAlignment="0" applyProtection="0">
      <alignment vertical="center"/>
    </xf>
    <xf numFmtId="0" fontId="21" fillId="0" borderId="0" applyNumberFormat="0" applyFill="0" applyBorder="0" applyAlignment="0" applyProtection="0">
      <alignment vertical="center"/>
    </xf>
    <xf numFmtId="0" fontId="25" fillId="15" borderId="0" applyNumberFormat="0" applyBorder="0" applyAlignment="0" applyProtection="0">
      <alignment vertical="center"/>
    </xf>
    <xf numFmtId="0" fontId="25" fillId="15" borderId="0" applyNumberFormat="0" applyBorder="0" applyAlignment="0" applyProtection="0">
      <alignment vertical="center"/>
    </xf>
    <xf numFmtId="0" fontId="21" fillId="0" borderId="0" applyNumberFormat="0" applyFill="0" applyBorder="0" applyAlignment="0" applyProtection="0">
      <alignment vertical="center"/>
    </xf>
    <xf numFmtId="0" fontId="25" fillId="15" borderId="0" applyNumberFormat="0" applyBorder="0" applyAlignment="0" applyProtection="0">
      <alignment vertical="center"/>
    </xf>
    <xf numFmtId="0" fontId="21" fillId="0" borderId="0" applyNumberFormat="0" applyFill="0" applyBorder="0" applyAlignment="0" applyProtection="0">
      <alignment vertical="center"/>
    </xf>
    <xf numFmtId="0" fontId="25" fillId="15" borderId="0" applyNumberFormat="0" applyBorder="0" applyAlignment="0" applyProtection="0">
      <alignment vertical="center"/>
    </xf>
    <xf numFmtId="0" fontId="13" fillId="25" borderId="0" applyNumberFormat="0" applyBorder="0" applyAlignment="0" applyProtection="0">
      <alignment vertical="center"/>
    </xf>
    <xf numFmtId="0" fontId="25" fillId="15" borderId="0" applyNumberFormat="0" applyBorder="0" applyAlignment="0" applyProtection="0">
      <alignment vertical="center"/>
    </xf>
    <xf numFmtId="0" fontId="25" fillId="15" borderId="0" applyNumberFormat="0" applyBorder="0" applyAlignment="0" applyProtection="0">
      <alignment vertical="center"/>
    </xf>
    <xf numFmtId="0" fontId="25" fillId="15" borderId="0" applyNumberFormat="0" applyBorder="0" applyAlignment="0" applyProtection="0">
      <alignment vertical="center"/>
    </xf>
    <xf numFmtId="0" fontId="21" fillId="0" borderId="0" applyNumberFormat="0" applyFill="0" applyBorder="0" applyAlignment="0" applyProtection="0">
      <alignment vertical="center"/>
    </xf>
    <xf numFmtId="0" fontId="25" fillId="15" borderId="0" applyNumberFormat="0" applyBorder="0" applyAlignment="0" applyProtection="0">
      <alignment vertical="center"/>
    </xf>
    <xf numFmtId="0" fontId="25" fillId="15" borderId="0" applyNumberFormat="0" applyBorder="0" applyAlignment="0" applyProtection="0">
      <alignment vertical="center"/>
    </xf>
    <xf numFmtId="0" fontId="25" fillId="15" borderId="0" applyNumberFormat="0" applyBorder="0" applyAlignment="0" applyProtection="0">
      <alignment vertical="center"/>
    </xf>
    <xf numFmtId="0" fontId="25" fillId="15" borderId="0" applyNumberFormat="0" applyBorder="0" applyAlignment="0" applyProtection="0">
      <alignment vertical="center"/>
    </xf>
    <xf numFmtId="0" fontId="25" fillId="15" borderId="0" applyNumberFormat="0" applyBorder="0" applyAlignment="0" applyProtection="0">
      <alignment vertical="center"/>
    </xf>
    <xf numFmtId="0" fontId="25" fillId="15" borderId="0" applyNumberFormat="0" applyBorder="0" applyAlignment="0" applyProtection="0">
      <alignment vertical="center"/>
    </xf>
    <xf numFmtId="0" fontId="25" fillId="15" borderId="0" applyNumberFormat="0" applyBorder="0" applyAlignment="0" applyProtection="0">
      <alignment vertical="center"/>
    </xf>
    <xf numFmtId="0" fontId="25" fillId="15" borderId="0" applyNumberFormat="0" applyBorder="0" applyAlignment="0" applyProtection="0">
      <alignment vertical="center"/>
    </xf>
    <xf numFmtId="0" fontId="25" fillId="15"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1" fillId="0" borderId="4" applyNumberFormat="0" applyFill="0" applyAlignment="0" applyProtection="0">
      <alignment vertical="center"/>
    </xf>
    <xf numFmtId="0" fontId="7" fillId="0" borderId="0">
      <alignment vertical="center"/>
    </xf>
    <xf numFmtId="0" fontId="7" fillId="0" borderId="0">
      <alignment vertical="center"/>
    </xf>
    <xf numFmtId="0" fontId="7" fillId="0" borderId="0">
      <alignment vertical="center"/>
    </xf>
    <xf numFmtId="183" fontId="49" fillId="0" borderId="0" applyFont="0" applyFill="0" applyBorder="0" applyAlignment="0" applyProtection="0">
      <alignment vertical="center"/>
    </xf>
    <xf numFmtId="0" fontId="7" fillId="0" borderId="0">
      <alignment vertical="center"/>
    </xf>
    <xf numFmtId="0" fontId="8" fillId="0" borderId="0">
      <alignment vertical="center"/>
    </xf>
    <xf numFmtId="0" fontId="8" fillId="0" borderId="0">
      <alignment vertical="center"/>
    </xf>
    <xf numFmtId="0" fontId="22" fillId="10" borderId="0" applyNumberFormat="0" applyBorder="0" applyAlignment="0" applyProtection="0">
      <alignment vertical="center"/>
    </xf>
    <xf numFmtId="0" fontId="7"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0" borderId="0">
      <alignment vertical="center"/>
    </xf>
    <xf numFmtId="0" fontId="22" fillId="10" borderId="0" applyNumberFormat="0" applyBorder="0" applyAlignment="0" applyProtection="0">
      <alignment vertical="center"/>
    </xf>
    <xf numFmtId="0" fontId="3" fillId="0" borderId="0">
      <alignment vertical="center"/>
    </xf>
    <xf numFmtId="0" fontId="49" fillId="21" borderId="11" applyNumberFormat="0" applyFont="0" applyAlignment="0" applyProtection="0">
      <alignment vertical="center"/>
    </xf>
    <xf numFmtId="0" fontId="3" fillId="0" borderId="0">
      <alignment vertical="center"/>
    </xf>
    <xf numFmtId="0" fontId="10" fillId="0" borderId="0">
      <alignment vertical="center"/>
    </xf>
    <xf numFmtId="0" fontId="7" fillId="0" borderId="0">
      <alignment vertical="center"/>
    </xf>
    <xf numFmtId="0" fontId="7" fillId="0" borderId="0">
      <alignment vertical="center"/>
    </xf>
    <xf numFmtId="0" fontId="3" fillId="0" borderId="0">
      <alignment vertical="center"/>
    </xf>
    <xf numFmtId="0" fontId="10" fillId="0" borderId="0">
      <alignment vertical="center"/>
    </xf>
    <xf numFmtId="0" fontId="3" fillId="0" borderId="0">
      <alignment vertical="center"/>
    </xf>
    <xf numFmtId="0" fontId="49" fillId="21" borderId="11" applyNumberFormat="0" applyFont="0" applyAlignment="0" applyProtection="0">
      <alignment vertical="center"/>
    </xf>
    <xf numFmtId="0" fontId="3" fillId="0" borderId="0">
      <alignment vertical="center"/>
    </xf>
    <xf numFmtId="0" fontId="3" fillId="0" borderId="0">
      <alignment vertical="center"/>
    </xf>
    <xf numFmtId="0" fontId="49" fillId="21" borderId="11" applyNumberFormat="0" applyFon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7" fillId="1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183" fontId="49"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3" fillId="4" borderId="0" applyNumberFormat="0" applyBorder="0" applyAlignment="0" applyProtection="0">
      <alignment vertical="center"/>
    </xf>
    <xf numFmtId="0" fontId="3" fillId="0" borderId="0">
      <alignment vertical="center"/>
    </xf>
    <xf numFmtId="0" fontId="13" fillId="4" borderId="0" applyNumberFormat="0" applyBorder="0" applyAlignment="0" applyProtection="0">
      <alignment vertical="center"/>
    </xf>
    <xf numFmtId="0" fontId="3" fillId="0" borderId="0">
      <alignment vertical="center"/>
    </xf>
    <xf numFmtId="0" fontId="13" fillId="3" borderId="0" applyNumberFormat="0" applyBorder="0" applyAlignment="0" applyProtection="0">
      <alignment vertical="center"/>
    </xf>
    <xf numFmtId="0" fontId="3" fillId="0" borderId="0">
      <alignment vertical="center"/>
    </xf>
    <xf numFmtId="0" fontId="13" fillId="3" borderId="0" applyNumberFormat="0" applyBorder="0" applyAlignment="0" applyProtection="0">
      <alignment vertical="center"/>
    </xf>
    <xf numFmtId="0" fontId="3" fillId="0" borderId="0">
      <alignment vertical="center"/>
    </xf>
    <xf numFmtId="0" fontId="13" fillId="20" borderId="0" applyNumberFormat="0" applyBorder="0" applyAlignment="0" applyProtection="0">
      <alignment vertical="center"/>
    </xf>
    <xf numFmtId="43" fontId="49" fillId="0" borderId="0" applyFont="0" applyFill="0" applyBorder="0" applyAlignment="0" applyProtection="0">
      <alignment vertical="center"/>
    </xf>
    <xf numFmtId="0" fontId="3" fillId="0" borderId="0">
      <alignment vertical="center"/>
    </xf>
    <xf numFmtId="0" fontId="13" fillId="20" borderId="0" applyNumberFormat="0" applyBorder="0" applyAlignment="0" applyProtection="0">
      <alignment vertical="center"/>
    </xf>
    <xf numFmtId="0" fontId="3" fillId="0" borderId="0">
      <alignment vertical="center"/>
    </xf>
    <xf numFmtId="0" fontId="13" fillId="20" borderId="0" applyNumberFormat="0" applyBorder="0" applyAlignment="0" applyProtection="0">
      <alignment vertical="center"/>
    </xf>
    <xf numFmtId="0" fontId="3" fillId="0" borderId="0">
      <alignment vertical="center"/>
    </xf>
    <xf numFmtId="0" fontId="13" fillId="20" borderId="0" applyNumberFormat="0" applyBorder="0" applyAlignment="0" applyProtection="0">
      <alignment vertical="center"/>
    </xf>
    <xf numFmtId="0" fontId="3" fillId="0" borderId="0">
      <alignment vertical="center"/>
    </xf>
    <xf numFmtId="0" fontId="13" fillId="16" borderId="0" applyNumberFormat="0" applyBorder="0" applyAlignment="0" applyProtection="0">
      <alignment vertical="center"/>
    </xf>
    <xf numFmtId="43" fontId="49"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43" fontId="49" fillId="0" borderId="0" applyFont="0" applyFill="0" applyBorder="0" applyAlignment="0" applyProtection="0">
      <alignment vertical="center"/>
    </xf>
    <xf numFmtId="0" fontId="3" fillId="0" borderId="0">
      <alignment vertical="center"/>
    </xf>
    <xf numFmtId="43" fontId="49" fillId="0" borderId="0" applyFont="0" applyFill="0" applyBorder="0" applyAlignment="0" applyProtection="0">
      <alignment vertical="center"/>
    </xf>
    <xf numFmtId="0" fontId="3" fillId="0" borderId="0">
      <alignment vertical="center"/>
    </xf>
    <xf numFmtId="43" fontId="49" fillId="0" borderId="0" applyFont="0" applyFill="0" applyBorder="0" applyAlignment="0" applyProtection="0">
      <alignment vertical="center"/>
    </xf>
    <xf numFmtId="0" fontId="3" fillId="0" borderId="0">
      <alignment vertical="center"/>
    </xf>
    <xf numFmtId="0" fontId="3" fillId="0" borderId="0">
      <alignment vertical="center"/>
    </xf>
    <xf numFmtId="43" fontId="49"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1" fillId="0" borderId="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9" fillId="21" borderId="11" applyNumberFormat="0" applyFon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8" fillId="8" borderId="8" applyNumberFormat="0" applyAlignment="0" applyProtection="0">
      <alignment vertical="center"/>
    </xf>
    <xf numFmtId="0" fontId="3" fillId="0" borderId="0">
      <alignment vertical="center"/>
    </xf>
    <xf numFmtId="0" fontId="28" fillId="8" borderId="8" applyNumberFormat="0" applyAlignment="0" applyProtection="0">
      <alignment vertical="center"/>
    </xf>
    <xf numFmtId="0" fontId="3" fillId="0" borderId="0">
      <alignment vertical="center"/>
    </xf>
    <xf numFmtId="0" fontId="3" fillId="0" borderId="0">
      <alignment vertical="center"/>
    </xf>
    <xf numFmtId="0" fontId="28" fillId="8" borderId="8"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8" fillId="2" borderId="8" applyNumberFormat="0" applyAlignment="0" applyProtection="0">
      <alignment vertical="center"/>
    </xf>
    <xf numFmtId="0" fontId="3" fillId="0" borderId="0">
      <alignment vertical="center"/>
    </xf>
    <xf numFmtId="0" fontId="28" fillId="2" borderId="8"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28" fillId="2" borderId="8"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185" fontId="9" fillId="0" borderId="1">
      <alignment vertical="center"/>
      <protection locked="0"/>
    </xf>
    <xf numFmtId="0" fontId="27" fillId="17" borderId="7" applyNumberFormat="0" applyAlignment="0" applyProtection="0">
      <alignment vertical="center"/>
    </xf>
    <xf numFmtId="0" fontId="3" fillId="0" borderId="0">
      <alignment vertical="center"/>
    </xf>
    <xf numFmtId="0" fontId="3" fillId="0" borderId="0">
      <alignment vertical="center"/>
    </xf>
    <xf numFmtId="0" fontId="16" fillId="0" borderId="3"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9" fillId="6" borderId="5" applyNumberFormat="0" applyAlignment="0" applyProtection="0">
      <alignment vertical="center"/>
    </xf>
    <xf numFmtId="0" fontId="13" fillId="3"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8" fillId="8" borderId="8" applyNumberFormat="0" applyAlignment="0" applyProtection="0">
      <alignment vertical="center"/>
    </xf>
    <xf numFmtId="0" fontId="13" fillId="4" borderId="0" applyNumberFormat="0" applyBorder="0" applyAlignment="0" applyProtection="0">
      <alignment vertical="center"/>
    </xf>
    <xf numFmtId="0" fontId="3" fillId="0" borderId="0">
      <alignment vertical="center"/>
    </xf>
    <xf numFmtId="0" fontId="3" fillId="0" borderId="0">
      <alignment vertical="center"/>
    </xf>
    <xf numFmtId="0" fontId="28" fillId="8" borderId="8"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13" fillId="20"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3" fillId="20"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14" fillId="20"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2" fillId="10" borderId="0" applyNumberFormat="0" applyBorder="0" applyAlignment="0" applyProtection="0">
      <alignment vertical="center"/>
    </xf>
    <xf numFmtId="0" fontId="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3" fillId="3" borderId="0" applyNumberFormat="0" applyBorder="0" applyAlignment="0" applyProtection="0">
      <alignment vertical="center"/>
    </xf>
    <xf numFmtId="0" fontId="7" fillId="0" borderId="0">
      <alignment vertical="center"/>
    </xf>
    <xf numFmtId="0" fontId="7" fillId="0" borderId="0">
      <alignment vertical="center"/>
    </xf>
    <xf numFmtId="0" fontId="28" fillId="8" borderId="8" applyNumberFormat="0" applyAlignment="0" applyProtection="0">
      <alignment vertical="center"/>
    </xf>
    <xf numFmtId="0" fontId="3" fillId="0" borderId="0">
      <alignment vertical="center"/>
    </xf>
    <xf numFmtId="0" fontId="3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8" fillId="0" borderId="0">
      <alignment vertical="center"/>
    </xf>
    <xf numFmtId="0" fontId="17" fillId="0" borderId="0" applyNumberFormat="0" applyFill="0" applyBorder="0" applyAlignment="0" applyProtection="0">
      <alignment vertical="center"/>
    </xf>
    <xf numFmtId="0" fontId="3" fillId="0" borderId="0">
      <alignment vertical="center"/>
    </xf>
    <xf numFmtId="0" fontId="3" fillId="0" borderId="0">
      <alignment vertical="center"/>
    </xf>
    <xf numFmtId="180" fontId="49" fillId="0" borderId="0" applyFont="0" applyFill="0" applyBorder="0" applyAlignment="0" applyProtection="0">
      <alignment vertical="center"/>
    </xf>
    <xf numFmtId="0" fontId="17" fillId="0" borderId="0" applyNumberFormat="0" applyFill="0" applyBorder="0" applyAlignment="0" applyProtection="0">
      <alignment vertical="center"/>
    </xf>
    <xf numFmtId="0" fontId="3" fillId="0" borderId="0">
      <alignment vertical="center"/>
    </xf>
    <xf numFmtId="0" fontId="17"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43" fontId="49" fillId="0" borderId="0" applyFont="0" applyFill="0" applyBorder="0" applyAlignment="0" applyProtection="0">
      <alignment vertical="center"/>
    </xf>
    <xf numFmtId="0" fontId="3" fillId="0" borderId="0">
      <alignment vertical="center"/>
    </xf>
    <xf numFmtId="43" fontId="49" fillId="0" borderId="0" applyFont="0" applyFill="0" applyBorder="0" applyAlignment="0" applyProtection="0">
      <alignment vertical="center"/>
    </xf>
    <xf numFmtId="0" fontId="3" fillId="0" borderId="0">
      <alignment vertical="center"/>
    </xf>
    <xf numFmtId="0" fontId="3" fillId="0" borderId="0">
      <alignment vertical="center"/>
    </xf>
    <xf numFmtId="0" fontId="38"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49" fillId="0" borderId="0" applyFont="0" applyFill="0" applyBorder="0" applyAlignment="0" applyProtection="0">
      <alignment vertical="center"/>
    </xf>
    <xf numFmtId="0" fontId="3" fillId="0" borderId="0">
      <alignment vertical="center"/>
    </xf>
    <xf numFmtId="43" fontId="49"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0" borderId="0">
      <alignment vertical="center"/>
    </xf>
    <xf numFmtId="0" fontId="7" fillId="0" borderId="0">
      <alignment vertical="center"/>
    </xf>
    <xf numFmtId="0" fontId="7"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6" fillId="17" borderId="7"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49" fillId="0" borderId="0" applyFont="0" applyFill="0" applyBorder="0" applyAlignment="0" applyProtection="0">
      <alignment vertical="center"/>
    </xf>
    <xf numFmtId="0" fontId="3" fillId="0" borderId="0">
      <alignment vertical="center"/>
    </xf>
    <xf numFmtId="43" fontId="49" fillId="0" borderId="0" applyFont="0" applyFill="0" applyBorder="0" applyAlignment="0" applyProtection="0">
      <alignment vertical="center"/>
    </xf>
    <xf numFmtId="0" fontId="7"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43" fontId="49"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6" fillId="0" borderId="3" applyNumberFormat="0" applyFill="0" applyAlignment="0" applyProtection="0">
      <alignment vertical="center"/>
    </xf>
    <xf numFmtId="0" fontId="3" fillId="0" borderId="0">
      <alignment vertical="center"/>
    </xf>
    <xf numFmtId="0" fontId="3" fillId="0" borderId="0">
      <alignment vertical="center"/>
    </xf>
    <xf numFmtId="183" fontId="49"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183" fontId="49" fillId="0" borderId="0" applyFont="0" applyFill="0" applyBorder="0" applyAlignment="0" applyProtection="0">
      <alignment vertical="center"/>
    </xf>
    <xf numFmtId="0" fontId="19" fillId="8" borderId="5" applyNumberFormat="0" applyAlignment="0" applyProtection="0">
      <alignment vertical="center"/>
    </xf>
    <xf numFmtId="0" fontId="16" fillId="0" borderId="3" applyNumberFormat="0" applyFill="0" applyAlignment="0" applyProtection="0">
      <alignment vertical="center"/>
    </xf>
    <xf numFmtId="183" fontId="49" fillId="0" borderId="0" applyFont="0" applyFill="0" applyBorder="0" applyAlignment="0" applyProtection="0">
      <alignment vertical="center"/>
    </xf>
    <xf numFmtId="0" fontId="13" fillId="4" borderId="0" applyNumberFormat="0" applyBorder="0" applyAlignment="0" applyProtection="0">
      <alignment vertical="center"/>
    </xf>
    <xf numFmtId="0" fontId="3" fillId="0" borderId="0">
      <alignment vertical="center"/>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2" fillId="10" borderId="0" applyNumberFormat="0" applyBorder="0" applyAlignment="0" applyProtection="0">
      <alignment vertical="center"/>
    </xf>
    <xf numFmtId="0" fontId="22" fillId="10" borderId="0" applyNumberFormat="0" applyBorder="0" applyAlignment="0" applyProtection="0">
      <alignment vertical="center"/>
    </xf>
    <xf numFmtId="0" fontId="22" fillId="10" borderId="0" applyNumberFormat="0" applyBorder="0" applyAlignment="0" applyProtection="0">
      <alignment vertical="center"/>
    </xf>
    <xf numFmtId="0" fontId="13" fillId="3" borderId="0" applyNumberFormat="0" applyBorder="0" applyAlignment="0" applyProtection="0">
      <alignment vertical="center"/>
    </xf>
    <xf numFmtId="0" fontId="22" fillId="10" borderId="0" applyNumberFormat="0" applyBorder="0" applyAlignment="0" applyProtection="0">
      <alignment vertical="center"/>
    </xf>
    <xf numFmtId="0" fontId="22" fillId="10" borderId="0" applyNumberFormat="0" applyBorder="0" applyAlignment="0" applyProtection="0">
      <alignment vertical="center"/>
    </xf>
    <xf numFmtId="0" fontId="22" fillId="10" borderId="0" applyNumberFormat="0" applyBorder="0" applyAlignment="0" applyProtection="0">
      <alignment vertical="center"/>
    </xf>
    <xf numFmtId="0" fontId="22" fillId="10" borderId="0" applyNumberFormat="0" applyBorder="0" applyAlignment="0" applyProtection="0">
      <alignment vertical="center"/>
    </xf>
    <xf numFmtId="0" fontId="22" fillId="10" borderId="0" applyNumberFormat="0" applyBorder="0" applyAlignment="0" applyProtection="0">
      <alignment vertical="center"/>
    </xf>
    <xf numFmtId="0" fontId="22" fillId="10" borderId="0" applyNumberFormat="0" applyBorder="0" applyAlignment="0" applyProtection="0">
      <alignment vertical="center"/>
    </xf>
    <xf numFmtId="0" fontId="22" fillId="10" borderId="0" applyNumberFormat="0" applyBorder="0" applyAlignment="0" applyProtection="0">
      <alignment vertical="center"/>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8" fillId="2" borderId="8" applyNumberFormat="0" applyAlignment="0" applyProtection="0">
      <alignment vertical="center"/>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7" fillId="0" borderId="0" applyNumberFormat="0" applyFill="0" applyBorder="0" applyAlignment="0" applyProtection="0">
      <alignment vertical="center"/>
    </xf>
    <xf numFmtId="0" fontId="11" fillId="0" borderId="6" applyNumberFormat="0" applyFill="0" applyAlignment="0" applyProtection="0">
      <alignment vertical="center"/>
    </xf>
    <xf numFmtId="0" fontId="11" fillId="0" borderId="4" applyNumberFormat="0" applyFill="0" applyAlignment="0" applyProtection="0">
      <alignment vertical="center"/>
    </xf>
    <xf numFmtId="183" fontId="49" fillId="0" borderId="0" applyFont="0" applyFill="0" applyBorder="0" applyAlignment="0" applyProtection="0">
      <alignment vertical="center"/>
    </xf>
    <xf numFmtId="0" fontId="11" fillId="0" borderId="4" applyNumberFormat="0" applyFill="0" applyAlignment="0" applyProtection="0">
      <alignment vertical="center"/>
    </xf>
    <xf numFmtId="183" fontId="49" fillId="0" borderId="0" applyFont="0" applyFill="0" applyBorder="0" applyAlignment="0" applyProtection="0">
      <alignment vertical="center"/>
    </xf>
    <xf numFmtId="0" fontId="11" fillId="0" borderId="4" applyNumberFormat="0" applyFill="0" applyAlignment="0" applyProtection="0">
      <alignment vertical="center"/>
    </xf>
    <xf numFmtId="0" fontId="17" fillId="0" borderId="0" applyNumberFormat="0" applyFill="0" applyBorder="0" applyAlignment="0" applyProtection="0">
      <alignment vertical="center"/>
    </xf>
    <xf numFmtId="183" fontId="49" fillId="0" borderId="0" applyFont="0" applyFill="0" applyBorder="0" applyAlignment="0" applyProtection="0">
      <alignment vertical="center"/>
    </xf>
    <xf numFmtId="0" fontId="11" fillId="0" borderId="4" applyNumberFormat="0" applyFill="0" applyAlignment="0" applyProtection="0">
      <alignment vertical="center"/>
    </xf>
    <xf numFmtId="0" fontId="16" fillId="0" borderId="3" applyNumberFormat="0" applyFill="0" applyAlignment="0" applyProtection="0">
      <alignment vertical="center"/>
    </xf>
    <xf numFmtId="183" fontId="49" fillId="0" borderId="0" applyFont="0" applyFill="0" applyBorder="0" applyAlignment="0" applyProtection="0">
      <alignment vertical="center"/>
    </xf>
    <xf numFmtId="0" fontId="11" fillId="0" borderId="4" applyNumberFormat="0" applyFill="0" applyAlignment="0" applyProtection="0">
      <alignment vertical="center"/>
    </xf>
    <xf numFmtId="0" fontId="11" fillId="0" borderId="4"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7" fillId="0" borderId="0" applyNumberFormat="0" applyFill="0" applyBorder="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183" fontId="49" fillId="0" borderId="0" applyFont="0" applyFill="0" applyBorder="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4" applyNumberFormat="0" applyFill="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0" fontId="13" fillId="5" borderId="0" applyNumberFormat="0" applyBorder="0" applyAlignment="0" applyProtection="0">
      <alignment vertical="center"/>
    </xf>
    <xf numFmtId="183" fontId="49" fillId="0" borderId="0" applyFont="0" applyFill="0" applyBorder="0" applyAlignment="0" applyProtection="0">
      <alignment vertical="center"/>
    </xf>
    <xf numFmtId="0" fontId="13" fillId="5" borderId="0" applyNumberFormat="0" applyBorder="0" applyAlignment="0" applyProtection="0">
      <alignment vertical="center"/>
    </xf>
    <xf numFmtId="183" fontId="49" fillId="0" borderId="0" applyFont="0" applyFill="0" applyBorder="0" applyAlignment="0" applyProtection="0">
      <alignment vertical="center"/>
    </xf>
    <xf numFmtId="0" fontId="16" fillId="0" borderId="3" applyNumberFormat="0" applyFill="0" applyAlignment="0" applyProtection="0">
      <alignment vertical="center"/>
    </xf>
    <xf numFmtId="183" fontId="49" fillId="0" borderId="0" applyFont="0" applyFill="0" applyBorder="0" applyAlignment="0" applyProtection="0">
      <alignment vertical="center"/>
    </xf>
    <xf numFmtId="0" fontId="16" fillId="0" borderId="3" applyNumberFormat="0" applyFill="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0" fontId="16" fillId="0" borderId="3" applyNumberFormat="0" applyFill="0" applyAlignment="0" applyProtection="0">
      <alignment vertical="center"/>
    </xf>
    <xf numFmtId="183" fontId="49" fillId="0" borderId="0" applyFont="0" applyFill="0" applyBorder="0" applyAlignment="0" applyProtection="0">
      <alignment vertical="center"/>
    </xf>
    <xf numFmtId="0" fontId="16" fillId="0" borderId="3" applyNumberFormat="0" applyFill="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0" fontId="17" fillId="0" borderId="0" applyNumberFormat="0" applyFill="0" applyBorder="0" applyAlignment="0" applyProtection="0">
      <alignment vertical="center"/>
    </xf>
    <xf numFmtId="183" fontId="49" fillId="0" borderId="0" applyFont="0" applyFill="0" applyBorder="0" applyAlignment="0" applyProtection="0">
      <alignment vertical="center"/>
    </xf>
    <xf numFmtId="0" fontId="16" fillId="0" borderId="3" applyNumberFormat="0" applyFill="0" applyAlignment="0" applyProtection="0">
      <alignment vertical="center"/>
    </xf>
    <xf numFmtId="183" fontId="49" fillId="0" borderId="0" applyFont="0" applyFill="0" applyBorder="0" applyAlignment="0" applyProtection="0">
      <alignment vertical="center"/>
    </xf>
    <xf numFmtId="0" fontId="16" fillId="0" borderId="3" applyNumberFormat="0" applyFill="0" applyAlignment="0" applyProtection="0">
      <alignment vertical="center"/>
    </xf>
    <xf numFmtId="183" fontId="49" fillId="0" borderId="0" applyFont="0" applyFill="0" applyBorder="0" applyAlignment="0" applyProtection="0">
      <alignment vertical="center"/>
    </xf>
    <xf numFmtId="0" fontId="16" fillId="0" borderId="3" applyNumberFormat="0" applyFill="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0" fontId="16" fillId="0" borderId="3" applyNumberFormat="0" applyFill="0" applyAlignment="0" applyProtection="0">
      <alignment vertical="center"/>
    </xf>
    <xf numFmtId="183" fontId="49" fillId="0" borderId="0" applyFont="0" applyFill="0" applyBorder="0" applyAlignment="0" applyProtection="0">
      <alignment vertical="center"/>
    </xf>
    <xf numFmtId="0" fontId="16" fillId="0" borderId="3" applyNumberFormat="0" applyFill="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0" fontId="16" fillId="0" borderId="3" applyNumberFormat="0" applyFill="0" applyAlignment="0" applyProtection="0">
      <alignment vertical="center"/>
    </xf>
    <xf numFmtId="183" fontId="49" fillId="0" borderId="0" applyFont="0" applyFill="0" applyBorder="0" applyAlignment="0" applyProtection="0">
      <alignment vertical="center"/>
    </xf>
    <xf numFmtId="0" fontId="16" fillId="0" borderId="3" applyNumberFormat="0" applyFill="0" applyAlignment="0" applyProtection="0">
      <alignment vertical="center"/>
    </xf>
    <xf numFmtId="183" fontId="49" fillId="0" borderId="0" applyFont="0" applyFill="0" applyBorder="0" applyAlignment="0" applyProtection="0">
      <alignment vertical="center"/>
    </xf>
    <xf numFmtId="0" fontId="16" fillId="0" borderId="3" applyNumberFormat="0" applyFill="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0" fontId="13" fillId="16" borderId="0" applyNumberFormat="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183" fontId="49" fillId="0" borderId="0" applyFont="0" applyFill="0" applyBorder="0" applyAlignment="0" applyProtection="0">
      <alignment vertical="center"/>
    </xf>
    <xf numFmtId="0" fontId="19" fillId="2" borderId="5" applyNumberFormat="0" applyAlignment="0" applyProtection="0">
      <alignment vertical="center"/>
    </xf>
    <xf numFmtId="0" fontId="19" fillId="8" borderId="5" applyNumberFormat="0" applyAlignment="0" applyProtection="0">
      <alignment vertical="center"/>
    </xf>
    <xf numFmtId="0" fontId="19" fillId="8" borderId="5" applyNumberFormat="0" applyAlignment="0" applyProtection="0">
      <alignment vertical="center"/>
    </xf>
    <xf numFmtId="0" fontId="19" fillId="8" borderId="5" applyNumberFormat="0" applyAlignment="0" applyProtection="0">
      <alignment vertical="center"/>
    </xf>
    <xf numFmtId="0" fontId="19" fillId="8" borderId="5" applyNumberFormat="0" applyAlignment="0" applyProtection="0">
      <alignment vertical="center"/>
    </xf>
    <xf numFmtId="0" fontId="19" fillId="8" borderId="5" applyNumberFormat="0" applyAlignment="0" applyProtection="0">
      <alignment vertical="center"/>
    </xf>
    <xf numFmtId="0" fontId="19" fillId="2" borderId="5" applyNumberFormat="0" applyAlignment="0" applyProtection="0">
      <alignment vertical="center"/>
    </xf>
    <xf numFmtId="0" fontId="19" fillId="2" borderId="5" applyNumberFormat="0" applyAlignment="0" applyProtection="0">
      <alignment vertical="center"/>
    </xf>
    <xf numFmtId="0" fontId="19" fillId="2" borderId="5" applyNumberFormat="0" applyAlignment="0" applyProtection="0">
      <alignment vertical="center"/>
    </xf>
    <xf numFmtId="0" fontId="19" fillId="2" borderId="5" applyNumberFormat="0" applyAlignment="0" applyProtection="0">
      <alignment vertical="center"/>
    </xf>
    <xf numFmtId="0" fontId="19" fillId="8" borderId="5" applyNumberFormat="0" applyAlignment="0" applyProtection="0">
      <alignment vertical="center"/>
    </xf>
    <xf numFmtId="0" fontId="19" fillId="8" borderId="5" applyNumberFormat="0" applyAlignment="0" applyProtection="0">
      <alignment vertical="center"/>
    </xf>
    <xf numFmtId="0" fontId="19" fillId="8" borderId="5" applyNumberFormat="0" applyAlignment="0" applyProtection="0">
      <alignment vertical="center"/>
    </xf>
    <xf numFmtId="0" fontId="19" fillId="8" borderId="5" applyNumberFormat="0" applyAlignment="0" applyProtection="0">
      <alignment vertical="center"/>
    </xf>
    <xf numFmtId="0" fontId="19" fillId="8" borderId="5" applyNumberFormat="0" applyAlignment="0" applyProtection="0">
      <alignment vertical="center"/>
    </xf>
    <xf numFmtId="0" fontId="19" fillId="8" borderId="5" applyNumberFormat="0" applyAlignment="0" applyProtection="0">
      <alignment vertical="center"/>
    </xf>
    <xf numFmtId="0" fontId="19" fillId="8" borderId="5" applyNumberFormat="0" applyAlignment="0" applyProtection="0">
      <alignment vertical="center"/>
    </xf>
    <xf numFmtId="0" fontId="19" fillId="8" borderId="5" applyNumberFormat="0" applyAlignment="0" applyProtection="0">
      <alignment vertical="center"/>
    </xf>
    <xf numFmtId="0" fontId="19" fillId="8" borderId="5" applyNumberFormat="0" applyAlignment="0" applyProtection="0">
      <alignment vertical="center"/>
    </xf>
    <xf numFmtId="0" fontId="19" fillId="8" borderId="5" applyNumberFormat="0" applyAlignment="0" applyProtection="0">
      <alignment vertical="center"/>
    </xf>
    <xf numFmtId="0" fontId="19" fillId="8" borderId="5" applyNumberFormat="0" applyAlignment="0" applyProtection="0">
      <alignment vertical="center"/>
    </xf>
    <xf numFmtId="0" fontId="19" fillId="8" borderId="5" applyNumberFormat="0" applyAlignment="0" applyProtection="0">
      <alignment vertical="center"/>
    </xf>
    <xf numFmtId="0" fontId="19" fillId="8" borderId="5" applyNumberFormat="0" applyAlignment="0" applyProtection="0">
      <alignment vertical="center"/>
    </xf>
    <xf numFmtId="0" fontId="19" fillId="8" borderId="5" applyNumberFormat="0" applyAlignment="0" applyProtection="0">
      <alignment vertical="center"/>
    </xf>
    <xf numFmtId="0" fontId="19" fillId="2" borderId="5" applyNumberFormat="0" applyAlignment="0" applyProtection="0">
      <alignment vertical="center"/>
    </xf>
    <xf numFmtId="0" fontId="19" fillId="2" borderId="5" applyNumberFormat="0" applyAlignment="0" applyProtection="0">
      <alignment vertical="center"/>
    </xf>
    <xf numFmtId="0" fontId="26" fillId="17" borderId="7" applyNumberFormat="0" applyAlignment="0" applyProtection="0">
      <alignment vertical="center"/>
    </xf>
    <xf numFmtId="0" fontId="27" fillId="17" borderId="7" applyNumberFormat="0" applyAlignment="0" applyProtection="0">
      <alignment vertical="center"/>
    </xf>
    <xf numFmtId="0" fontId="49" fillId="21" borderId="11" applyNumberFormat="0" applyFont="0" applyAlignment="0" applyProtection="0">
      <alignment vertical="center"/>
    </xf>
    <xf numFmtId="0" fontId="27" fillId="17" borderId="7" applyNumberFormat="0" applyAlignment="0" applyProtection="0">
      <alignment vertical="center"/>
    </xf>
    <xf numFmtId="0" fontId="27" fillId="17" borderId="7" applyNumberFormat="0" applyAlignment="0" applyProtection="0">
      <alignment vertical="center"/>
    </xf>
    <xf numFmtId="0" fontId="27" fillId="17" borderId="7" applyNumberFormat="0" applyAlignment="0" applyProtection="0">
      <alignment vertical="center"/>
    </xf>
    <xf numFmtId="0" fontId="26" fillId="17" borderId="7" applyNumberFormat="0" applyAlignment="0" applyProtection="0">
      <alignment vertical="center"/>
    </xf>
    <xf numFmtId="0" fontId="26" fillId="17" borderId="7" applyNumberFormat="0" applyAlignment="0" applyProtection="0">
      <alignment vertical="center"/>
    </xf>
    <xf numFmtId="0" fontId="26" fillId="17" borderId="7" applyNumberFormat="0" applyAlignment="0" applyProtection="0">
      <alignment vertical="center"/>
    </xf>
    <xf numFmtId="0" fontId="26" fillId="17" borderId="7" applyNumberFormat="0" applyAlignment="0" applyProtection="0">
      <alignment vertical="center"/>
    </xf>
    <xf numFmtId="185" fontId="9" fillId="0" borderId="1">
      <alignment vertical="center"/>
      <protection locked="0"/>
    </xf>
    <xf numFmtId="0" fontId="26" fillId="17" borderId="7" applyNumberFormat="0" applyAlignment="0" applyProtection="0">
      <alignment vertical="center"/>
    </xf>
    <xf numFmtId="185" fontId="9" fillId="0" borderId="1">
      <alignment vertical="center"/>
      <protection locked="0"/>
    </xf>
    <xf numFmtId="0" fontId="26" fillId="17" borderId="7" applyNumberFormat="0" applyAlignment="0" applyProtection="0">
      <alignment vertical="center"/>
    </xf>
    <xf numFmtId="185" fontId="9" fillId="0" borderId="1">
      <alignment vertical="center"/>
      <protection locked="0"/>
    </xf>
    <xf numFmtId="0" fontId="26" fillId="17" borderId="7" applyNumberFormat="0" applyAlignment="0" applyProtection="0">
      <alignment vertical="center"/>
    </xf>
    <xf numFmtId="185" fontId="9" fillId="0" borderId="1">
      <alignment vertical="center"/>
      <protection locked="0"/>
    </xf>
    <xf numFmtId="0" fontId="26" fillId="17" borderId="7" applyNumberFormat="0" applyAlignment="0" applyProtection="0">
      <alignment vertical="center"/>
    </xf>
    <xf numFmtId="185" fontId="9" fillId="0" borderId="1">
      <alignment vertical="center"/>
      <protection locked="0"/>
    </xf>
    <xf numFmtId="0" fontId="26" fillId="17" borderId="7" applyNumberFormat="0" applyAlignment="0" applyProtection="0">
      <alignment vertical="center"/>
    </xf>
    <xf numFmtId="185" fontId="9" fillId="0" borderId="1">
      <alignment vertical="center"/>
      <protection locked="0"/>
    </xf>
    <xf numFmtId="0" fontId="26" fillId="17" borderId="7" applyNumberFormat="0" applyAlignment="0" applyProtection="0">
      <alignment vertical="center"/>
    </xf>
    <xf numFmtId="185" fontId="9" fillId="0" borderId="1">
      <alignment vertical="center"/>
      <protection locked="0"/>
    </xf>
    <xf numFmtId="0" fontId="26" fillId="17" borderId="7" applyNumberFormat="0" applyAlignment="0" applyProtection="0">
      <alignment vertical="center"/>
    </xf>
    <xf numFmtId="185" fontId="9" fillId="0" borderId="1">
      <alignment vertical="center"/>
      <protection locked="0"/>
    </xf>
    <xf numFmtId="0" fontId="27" fillId="17" borderId="7" applyNumberFormat="0" applyAlignment="0" applyProtection="0">
      <alignment vertical="center"/>
    </xf>
    <xf numFmtId="185" fontId="9" fillId="0" borderId="1">
      <alignment vertical="center"/>
      <protection locked="0"/>
    </xf>
    <xf numFmtId="0" fontId="28" fillId="8" borderId="8" applyNumberFormat="0" applyAlignment="0" applyProtection="0">
      <alignment vertical="center"/>
    </xf>
    <xf numFmtId="0" fontId="27" fillId="17" borderId="7" applyNumberFormat="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16" fillId="0" borderId="3" applyNumberFormat="0" applyFill="0" applyAlignment="0" applyProtection="0">
      <alignment vertical="center"/>
    </xf>
    <xf numFmtId="0" fontId="48" fillId="0" borderId="0">
      <alignment vertical="center"/>
    </xf>
    <xf numFmtId="0" fontId="49" fillId="0" borderId="0" applyFont="0" applyFill="0" applyBorder="0" applyAlignment="0" applyProtection="0">
      <alignment vertical="center"/>
    </xf>
    <xf numFmtId="4" fontId="49" fillId="0" borderId="0" applyFont="0" applyFill="0" applyBorder="0" applyAlignment="0" applyProtection="0">
      <alignment vertical="center"/>
    </xf>
    <xf numFmtId="41"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0" fontId="28" fillId="2" borderId="8" applyNumberFormat="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43" fontId="49" fillId="0" borderId="0" applyFont="0" applyFill="0" applyBorder="0" applyAlignment="0" applyProtection="0">
      <alignment vertical="center"/>
    </xf>
    <xf numFmtId="0" fontId="29" fillId="6" borderId="5" applyNumberFormat="0" applyAlignment="0" applyProtection="0">
      <alignment vertical="center"/>
    </xf>
    <xf numFmtId="0" fontId="33" fillId="0" borderId="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3"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13" fillId="4" borderId="0" applyNumberFormat="0" applyBorder="0" applyAlignment="0" applyProtection="0">
      <alignment vertical="center"/>
    </xf>
    <xf numFmtId="0" fontId="28" fillId="8" borderId="8" applyNumberFormat="0" applyAlignment="0" applyProtection="0">
      <alignment vertical="center"/>
    </xf>
    <xf numFmtId="0" fontId="13" fillId="4"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3"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29" fillId="6" borderId="5" applyNumberFormat="0" applyAlignment="0" applyProtection="0">
      <alignment vertical="center"/>
    </xf>
    <xf numFmtId="0" fontId="13" fillId="3" borderId="0" applyNumberFormat="0" applyBorder="0" applyAlignment="0" applyProtection="0">
      <alignment vertical="center"/>
    </xf>
    <xf numFmtId="0" fontId="29" fillId="6" borderId="5" applyNumberFormat="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3"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3" fillId="20" borderId="0" applyNumberFormat="0" applyBorder="0" applyAlignment="0" applyProtection="0">
      <alignment vertical="center"/>
    </xf>
    <xf numFmtId="0" fontId="13" fillId="20" borderId="0" applyNumberFormat="0" applyBorder="0" applyAlignment="0" applyProtection="0">
      <alignment vertical="center"/>
    </xf>
    <xf numFmtId="0" fontId="13" fillId="20" borderId="0" applyNumberFormat="0" applyBorder="0" applyAlignment="0" applyProtection="0">
      <alignment vertical="center"/>
    </xf>
    <xf numFmtId="0" fontId="13" fillId="20" borderId="0" applyNumberFormat="0" applyBorder="0" applyAlignment="0" applyProtection="0">
      <alignment vertical="center"/>
    </xf>
    <xf numFmtId="0" fontId="13" fillId="20" borderId="0" applyNumberFormat="0" applyBorder="0" applyAlignment="0" applyProtection="0">
      <alignment vertical="center"/>
    </xf>
    <xf numFmtId="0" fontId="14" fillId="20" borderId="0" applyNumberFormat="0" applyBorder="0" applyAlignment="0" applyProtection="0">
      <alignment vertical="center"/>
    </xf>
    <xf numFmtId="0" fontId="14" fillId="20"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4" fillId="22"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28" fillId="2" borderId="8" applyNumberFormat="0" applyAlignment="0" applyProtection="0">
      <alignment vertical="center"/>
    </xf>
    <xf numFmtId="0" fontId="14"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29" fillId="6" borderId="5" applyNumberFormat="0" applyAlignment="0" applyProtection="0">
      <alignment vertical="center"/>
    </xf>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14" fillId="25"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37" fillId="19" borderId="0" applyNumberFormat="0" applyBorder="0" applyAlignment="0" applyProtection="0">
      <alignment vertical="center"/>
    </xf>
    <xf numFmtId="0" fontId="28" fillId="8" borderId="8" applyNumberFormat="0" applyAlignment="0" applyProtection="0">
      <alignment vertical="center"/>
    </xf>
    <xf numFmtId="0" fontId="28" fillId="2" borderId="8" applyNumberFormat="0" applyAlignment="0" applyProtection="0">
      <alignment vertical="center"/>
    </xf>
    <xf numFmtId="0" fontId="28" fillId="2" borderId="8" applyNumberFormat="0" applyAlignment="0" applyProtection="0">
      <alignment vertical="center"/>
    </xf>
    <xf numFmtId="0" fontId="28" fillId="2" borderId="8" applyNumberFormat="0" applyAlignment="0" applyProtection="0">
      <alignment vertical="center"/>
    </xf>
    <xf numFmtId="0" fontId="28" fillId="8" borderId="8" applyNumberFormat="0" applyAlignment="0" applyProtection="0">
      <alignment vertical="center"/>
    </xf>
    <xf numFmtId="0" fontId="28" fillId="8" borderId="8" applyNumberFormat="0" applyAlignment="0" applyProtection="0">
      <alignment vertical="center"/>
    </xf>
    <xf numFmtId="0" fontId="28" fillId="8" borderId="8" applyNumberFormat="0" applyAlignment="0" applyProtection="0">
      <alignment vertical="center"/>
    </xf>
    <xf numFmtId="0" fontId="28" fillId="8" borderId="8" applyNumberFormat="0" applyAlignment="0" applyProtection="0">
      <alignment vertical="center"/>
    </xf>
    <xf numFmtId="0" fontId="28" fillId="8" borderId="8" applyNumberFormat="0" applyAlignment="0" applyProtection="0">
      <alignment vertical="center"/>
    </xf>
    <xf numFmtId="0" fontId="28" fillId="8" borderId="8" applyNumberFormat="0" applyAlignment="0" applyProtection="0">
      <alignment vertical="center"/>
    </xf>
    <xf numFmtId="0" fontId="28" fillId="8" borderId="8" applyNumberFormat="0" applyAlignment="0" applyProtection="0">
      <alignment vertical="center"/>
    </xf>
    <xf numFmtId="0" fontId="28" fillId="8" borderId="8" applyNumberFormat="0" applyAlignment="0" applyProtection="0">
      <alignment vertical="center"/>
    </xf>
    <xf numFmtId="0" fontId="28" fillId="8" borderId="8" applyNumberFormat="0" applyAlignment="0" applyProtection="0">
      <alignment vertical="center"/>
    </xf>
    <xf numFmtId="0" fontId="28" fillId="8" borderId="8" applyNumberFormat="0" applyAlignment="0" applyProtection="0">
      <alignment vertical="center"/>
    </xf>
    <xf numFmtId="0" fontId="29" fillId="6" borderId="5" applyNumberFormat="0" applyAlignment="0" applyProtection="0">
      <alignment vertical="center"/>
    </xf>
    <xf numFmtId="0" fontId="29" fillId="6" borderId="5" applyNumberFormat="0" applyAlignment="0" applyProtection="0">
      <alignment vertical="center"/>
    </xf>
    <xf numFmtId="0" fontId="29" fillId="6" borderId="5" applyNumberFormat="0" applyAlignment="0" applyProtection="0">
      <alignment vertical="center"/>
    </xf>
    <xf numFmtId="0" fontId="29" fillId="6" borderId="5" applyNumberFormat="0" applyAlignment="0" applyProtection="0">
      <alignment vertical="center"/>
    </xf>
    <xf numFmtId="0" fontId="29" fillId="6" borderId="5" applyNumberFormat="0" applyAlignment="0" applyProtection="0">
      <alignment vertical="center"/>
    </xf>
    <xf numFmtId="0" fontId="29" fillId="6" borderId="5" applyNumberFormat="0" applyAlignment="0" applyProtection="0">
      <alignment vertical="center"/>
    </xf>
    <xf numFmtId="0" fontId="29" fillId="6" borderId="5" applyNumberFormat="0" applyAlignment="0" applyProtection="0">
      <alignment vertical="center"/>
    </xf>
    <xf numFmtId="0" fontId="29" fillId="6" borderId="5" applyNumberFormat="0" applyAlignment="0" applyProtection="0">
      <alignment vertical="center"/>
    </xf>
    <xf numFmtId="0" fontId="29" fillId="6" borderId="5" applyNumberFormat="0" applyAlignment="0" applyProtection="0">
      <alignment vertical="center"/>
    </xf>
    <xf numFmtId="0" fontId="29" fillId="6" borderId="5" applyNumberFormat="0" applyAlignment="0" applyProtection="0">
      <alignment vertical="center"/>
    </xf>
    <xf numFmtId="0" fontId="29" fillId="6" borderId="5" applyNumberFormat="0" applyAlignment="0" applyProtection="0">
      <alignment vertical="center"/>
    </xf>
    <xf numFmtId="0" fontId="29" fillId="6" borderId="5" applyNumberFormat="0" applyAlignment="0" applyProtection="0">
      <alignment vertical="center"/>
    </xf>
    <xf numFmtId="0" fontId="29" fillId="6" borderId="5" applyNumberFormat="0" applyAlignment="0" applyProtection="0">
      <alignment vertical="center"/>
    </xf>
    <xf numFmtId="0" fontId="29" fillId="6" borderId="5" applyNumberFormat="0" applyAlignment="0" applyProtection="0">
      <alignment vertical="center"/>
    </xf>
    <xf numFmtId="0" fontId="29" fillId="6" borderId="5" applyNumberFormat="0" applyAlignment="0" applyProtection="0">
      <alignment vertical="center"/>
    </xf>
    <xf numFmtId="1" fontId="9" fillId="0" borderId="1">
      <alignment vertical="center"/>
      <protection locked="0"/>
    </xf>
    <xf numFmtId="1" fontId="9" fillId="0" borderId="1">
      <alignment vertical="center"/>
      <protection locked="0"/>
    </xf>
    <xf numFmtId="1" fontId="9" fillId="0" borderId="1">
      <alignment vertical="center"/>
      <protection locked="0"/>
    </xf>
    <xf numFmtId="1" fontId="9" fillId="0" borderId="1">
      <alignment vertical="center"/>
      <protection locked="0"/>
    </xf>
    <xf numFmtId="1" fontId="9" fillId="0" borderId="1">
      <alignment vertical="center"/>
      <protection locked="0"/>
    </xf>
    <xf numFmtId="1" fontId="9" fillId="0" borderId="1">
      <alignment vertical="center"/>
      <protection locked="0"/>
    </xf>
    <xf numFmtId="1" fontId="9" fillId="0" borderId="1">
      <alignment vertical="center"/>
      <protection locked="0"/>
    </xf>
    <xf numFmtId="1" fontId="9" fillId="0" borderId="1">
      <alignment vertical="center"/>
      <protection locked="0"/>
    </xf>
    <xf numFmtId="1" fontId="9" fillId="0" borderId="1">
      <alignment vertical="center"/>
      <protection locked="0"/>
    </xf>
    <xf numFmtId="1" fontId="9" fillId="0" borderId="1">
      <alignment vertical="center"/>
      <protection locked="0"/>
    </xf>
    <xf numFmtId="1" fontId="9" fillId="0" borderId="1">
      <alignment vertical="center"/>
      <protection locked="0"/>
    </xf>
    <xf numFmtId="1" fontId="9" fillId="0" borderId="1">
      <alignment vertical="center"/>
      <protection locked="0"/>
    </xf>
    <xf numFmtId="1" fontId="9" fillId="0" borderId="1">
      <alignment vertical="center"/>
      <protection locked="0"/>
    </xf>
    <xf numFmtId="1" fontId="9" fillId="0" borderId="1">
      <alignment vertical="center"/>
      <protection locked="0"/>
    </xf>
    <xf numFmtId="0" fontId="47" fillId="0" borderId="0">
      <alignment vertical="center"/>
    </xf>
    <xf numFmtId="185" fontId="9" fillId="0" borderId="1">
      <alignment vertical="center"/>
      <protection locked="0"/>
    </xf>
    <xf numFmtId="185" fontId="9" fillId="0" borderId="1">
      <alignment vertical="center"/>
      <protection locked="0"/>
    </xf>
    <xf numFmtId="0" fontId="15" fillId="0" borderId="0">
      <alignment vertical="center"/>
    </xf>
    <xf numFmtId="0" fontId="49" fillId="21" borderId="11" applyNumberFormat="0" applyFont="0" applyAlignment="0" applyProtection="0">
      <alignment vertical="center"/>
    </xf>
    <xf numFmtId="0" fontId="49" fillId="21" borderId="11" applyNumberFormat="0" applyFont="0" applyAlignment="0" applyProtection="0">
      <alignment vertical="center"/>
    </xf>
    <xf numFmtId="0" fontId="49" fillId="21" borderId="11" applyNumberFormat="0" applyFont="0" applyAlignment="0" applyProtection="0">
      <alignment vertical="center"/>
    </xf>
    <xf numFmtId="0" fontId="49" fillId="21" borderId="11" applyNumberFormat="0" applyFont="0" applyAlignment="0" applyProtection="0">
      <alignment vertical="center"/>
    </xf>
    <xf numFmtId="0" fontId="49" fillId="21" borderId="11" applyNumberFormat="0" applyFont="0" applyAlignment="0" applyProtection="0">
      <alignment vertical="center"/>
    </xf>
    <xf numFmtId="0" fontId="49" fillId="21" borderId="11" applyNumberFormat="0" applyFont="0" applyAlignment="0" applyProtection="0">
      <alignment vertical="center"/>
    </xf>
    <xf numFmtId="0" fontId="49" fillId="21" borderId="11" applyNumberFormat="0" applyFont="0" applyAlignment="0" applyProtection="0">
      <alignment vertical="center"/>
    </xf>
    <xf numFmtId="0" fontId="49" fillId="21" borderId="11" applyNumberFormat="0" applyFont="0" applyAlignment="0" applyProtection="0">
      <alignment vertical="center"/>
    </xf>
    <xf numFmtId="0" fontId="49" fillId="21" borderId="11" applyNumberFormat="0" applyFont="0" applyAlignment="0" applyProtection="0">
      <alignment vertical="center"/>
    </xf>
    <xf numFmtId="0" fontId="49" fillId="21" borderId="11" applyNumberFormat="0" applyFont="0" applyAlignment="0" applyProtection="0">
      <alignment vertical="center"/>
    </xf>
    <xf numFmtId="0" fontId="3" fillId="0" borderId="0"/>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50" fillId="0" borderId="0" applyNumberFormat="0" applyFill="0" applyBorder="0" applyAlignment="0" applyProtection="0">
      <alignment vertical="center"/>
    </xf>
    <xf numFmtId="0" fontId="32" fillId="0" borderId="12" applyNumberFormat="0" applyFill="0" applyAlignment="0" applyProtection="0">
      <alignment vertical="center"/>
    </xf>
    <xf numFmtId="0" fontId="30" fillId="0" borderId="9" applyNumberFormat="0" applyFill="0" applyAlignment="0" applyProtection="0">
      <alignment vertical="center"/>
    </xf>
    <xf numFmtId="0" fontId="24" fillId="0" borderId="13" applyNumberFormat="0" applyFill="0" applyAlignment="0" applyProtection="0">
      <alignment vertical="center"/>
    </xf>
    <xf numFmtId="0" fontId="24" fillId="0" borderId="0" applyNumberFormat="0" applyFill="0" applyBorder="0" applyAlignment="0" applyProtection="0">
      <alignment vertical="center"/>
    </xf>
    <xf numFmtId="0" fontId="7" fillId="21" borderId="11" applyNumberFormat="0" applyFont="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15" borderId="0" applyNumberFormat="0" applyBorder="0" applyAlignment="0" applyProtection="0">
      <alignment vertical="center"/>
    </xf>
    <xf numFmtId="0" fontId="51" fillId="15" borderId="0" applyNumberFormat="0" applyBorder="0" applyAlignment="0" applyProtection="0">
      <alignment vertical="center"/>
    </xf>
    <xf numFmtId="0" fontId="25" fillId="15" borderId="0" applyNumberFormat="0" applyBorder="0" applyAlignment="0" applyProtection="0">
      <alignment vertical="center"/>
    </xf>
    <xf numFmtId="0" fontId="25" fillId="15" borderId="0" applyNumberFormat="0" applyBorder="0" applyAlignment="0" applyProtection="0">
      <alignment vertical="center"/>
    </xf>
    <xf numFmtId="0" fontId="25" fillId="15" borderId="0" applyNumberFormat="0" applyBorder="0" applyAlignment="0" applyProtection="0">
      <alignment vertical="center"/>
    </xf>
    <xf numFmtId="0" fontId="53" fillId="0" borderId="0"/>
    <xf numFmtId="0" fontId="7" fillId="0" borderId="0"/>
    <xf numFmtId="0" fontId="7" fillId="0" borderId="0"/>
    <xf numFmtId="0" fontId="56" fillId="0" borderId="0"/>
    <xf numFmtId="0" fontId="7" fillId="0" borderId="0"/>
    <xf numFmtId="0" fontId="13" fillId="25" borderId="0" applyNumberFormat="0" applyBorder="0" applyAlignment="0" applyProtection="0">
      <alignment vertical="center"/>
    </xf>
    <xf numFmtId="0" fontId="13" fillId="16" borderId="0" applyNumberFormat="0" applyBorder="0" applyAlignment="0" applyProtection="0">
      <alignment vertical="center"/>
    </xf>
    <xf numFmtId="0" fontId="13" fillId="20" borderId="0" applyNumberFormat="0" applyBorder="0" applyAlignment="0" applyProtection="0">
      <alignment vertical="center"/>
    </xf>
    <xf numFmtId="0" fontId="13" fillId="5" borderId="0" applyNumberFormat="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6" fillId="0" borderId="0"/>
    <xf numFmtId="0" fontId="56" fillId="0" borderId="0"/>
    <xf numFmtId="0" fontId="56" fillId="0" borderId="0"/>
    <xf numFmtId="0" fontId="7" fillId="0" borderId="0"/>
    <xf numFmtId="0" fontId="5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6" fillId="0" borderId="0"/>
    <xf numFmtId="0" fontId="56" fillId="0" borderId="0"/>
    <xf numFmtId="0" fontId="56" fillId="0" borderId="0"/>
    <xf numFmtId="0" fontId="7" fillId="0" borderId="0"/>
    <xf numFmtId="0" fontId="56" fillId="0" borderId="0"/>
    <xf numFmtId="0" fontId="7" fillId="0" borderId="0"/>
    <xf numFmtId="0" fontId="56" fillId="0" borderId="0"/>
    <xf numFmtId="0" fontId="56" fillId="0" borderId="0"/>
    <xf numFmtId="0" fontId="7" fillId="0" borderId="0"/>
    <xf numFmtId="0" fontId="56" fillId="0" borderId="0"/>
    <xf numFmtId="0" fontId="56" fillId="0" borderId="0"/>
    <xf numFmtId="0" fontId="7" fillId="0" borderId="0"/>
    <xf numFmtId="0" fontId="13" fillId="23" borderId="0" applyNumberFormat="0" applyBorder="0" applyAlignment="0" applyProtection="0">
      <alignment vertical="center"/>
    </xf>
    <xf numFmtId="0" fontId="13" fillId="5" borderId="0" applyNumberFormat="0" applyBorder="0" applyAlignment="0" applyProtection="0">
      <alignment vertical="center"/>
    </xf>
    <xf numFmtId="0" fontId="13" fillId="16" borderId="0" applyNumberFormat="0" applyBorder="0" applyAlignment="0" applyProtection="0">
      <alignment vertical="center"/>
    </xf>
    <xf numFmtId="0" fontId="3" fillId="0" borderId="0"/>
    <xf numFmtId="0" fontId="56" fillId="0" borderId="0"/>
    <xf numFmtId="0" fontId="56" fillId="0" borderId="0"/>
    <xf numFmtId="0" fontId="7" fillId="0" borderId="0"/>
    <xf numFmtId="0" fontId="56" fillId="0" borderId="0"/>
    <xf numFmtId="0" fontId="7" fillId="0" borderId="0"/>
    <xf numFmtId="0" fontId="56" fillId="0" borderId="0"/>
    <xf numFmtId="0" fontId="3" fillId="0" borderId="0"/>
    <xf numFmtId="0" fontId="3" fillId="0" borderId="0"/>
    <xf numFmtId="0" fontId="56" fillId="0" borderId="0"/>
    <xf numFmtId="0" fontId="3" fillId="0" borderId="0"/>
    <xf numFmtId="0" fontId="3" fillId="0" borderId="0"/>
    <xf numFmtId="0" fontId="3" fillId="0" borderId="0"/>
    <xf numFmtId="0" fontId="3" fillId="0" borderId="0">
      <alignment vertical="center"/>
    </xf>
    <xf numFmtId="0" fontId="56" fillId="0" borderId="0">
      <alignment vertical="center"/>
    </xf>
    <xf numFmtId="0" fontId="56" fillId="0" borderId="0">
      <alignment vertical="center"/>
    </xf>
    <xf numFmtId="0" fontId="56" fillId="0" borderId="0">
      <alignment vertical="center"/>
    </xf>
    <xf numFmtId="0" fontId="56" fillId="0" borderId="0">
      <alignment vertical="center"/>
    </xf>
    <xf numFmtId="0" fontId="3" fillId="0" borderId="0"/>
    <xf numFmtId="0" fontId="3" fillId="0" borderId="0"/>
    <xf numFmtId="0" fontId="56" fillId="0" borderId="0"/>
    <xf numFmtId="0" fontId="56" fillId="0" borderId="0"/>
    <xf numFmtId="0" fontId="7" fillId="0" borderId="0"/>
    <xf numFmtId="0" fontId="56" fillId="0" borderId="0"/>
    <xf numFmtId="0" fontId="7" fillId="0" borderId="0"/>
    <xf numFmtId="0" fontId="56" fillId="0" borderId="0"/>
    <xf numFmtId="0" fontId="7" fillId="0" borderId="0">
      <alignment vertical="center"/>
    </xf>
    <xf numFmtId="0" fontId="3" fillId="0" borderId="0"/>
    <xf numFmtId="0" fontId="3" fillId="0" borderId="0"/>
    <xf numFmtId="0" fontId="3" fillId="0" borderId="0"/>
    <xf numFmtId="0" fontId="3" fillId="0" borderId="0"/>
    <xf numFmtId="0" fontId="56" fillId="0" borderId="0"/>
    <xf numFmtId="0" fontId="3" fillId="0" borderId="0"/>
    <xf numFmtId="0" fontId="3" fillId="0" borderId="0"/>
    <xf numFmtId="0" fontId="3" fillId="0" borderId="0"/>
    <xf numFmtId="0" fontId="38" fillId="0" borderId="0"/>
    <xf numFmtId="0" fontId="38" fillId="0" borderId="0"/>
    <xf numFmtId="0" fontId="38" fillId="0" borderId="0">
      <alignment vertical="center"/>
    </xf>
    <xf numFmtId="0" fontId="56" fillId="0" borderId="0">
      <alignment vertical="center"/>
    </xf>
    <xf numFmtId="0" fontId="56" fillId="0" borderId="0">
      <alignment vertical="center"/>
    </xf>
    <xf numFmtId="0" fontId="7" fillId="0" borderId="0">
      <alignment vertical="center"/>
    </xf>
    <xf numFmtId="0" fontId="3" fillId="0" borderId="0"/>
    <xf numFmtId="0" fontId="56" fillId="0" borderId="0">
      <alignment vertical="center"/>
    </xf>
    <xf numFmtId="0" fontId="7" fillId="0" borderId="0">
      <alignment vertical="center"/>
    </xf>
    <xf numFmtId="0" fontId="3" fillId="0" borderId="0"/>
    <xf numFmtId="0" fontId="56" fillId="0" borderId="0">
      <alignment vertical="center"/>
    </xf>
    <xf numFmtId="0" fontId="7" fillId="0" borderId="0"/>
    <xf numFmtId="0" fontId="7" fillId="0" borderId="0"/>
    <xf numFmtId="0" fontId="7" fillId="0" borderId="0"/>
    <xf numFmtId="0" fontId="7" fillId="0" borderId="0"/>
    <xf numFmtId="0" fontId="7" fillId="0" borderId="0"/>
    <xf numFmtId="0" fontId="13" fillId="24" borderId="0" applyNumberFormat="0" applyBorder="0" applyAlignment="0" applyProtection="0">
      <alignment vertical="center"/>
    </xf>
    <xf numFmtId="0" fontId="56" fillId="0" borderId="0"/>
    <xf numFmtId="0" fontId="56" fillId="0" borderId="0"/>
    <xf numFmtId="0" fontId="56" fillId="0" borderId="0"/>
    <xf numFmtId="0" fontId="7" fillId="0" borderId="0"/>
    <xf numFmtId="0" fontId="56" fillId="0" borderId="0"/>
    <xf numFmtId="0" fontId="7" fillId="0" borderId="0"/>
    <xf numFmtId="0" fontId="3" fillId="0" borderId="0"/>
    <xf numFmtId="0" fontId="56" fillId="0" borderId="0"/>
    <xf numFmtId="0" fontId="7" fillId="0" borderId="0"/>
    <xf numFmtId="0" fontId="7" fillId="0" borderId="0"/>
    <xf numFmtId="0" fontId="56" fillId="0" borderId="0"/>
    <xf numFmtId="0" fontId="3" fillId="0" borderId="0"/>
    <xf numFmtId="0" fontId="7" fillId="0" borderId="0"/>
    <xf numFmtId="0" fontId="53" fillId="0" borderId="0"/>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10" borderId="0" applyNumberFormat="0" applyBorder="0" applyAlignment="0" applyProtection="0">
      <alignment vertical="center"/>
    </xf>
    <xf numFmtId="0" fontId="52" fillId="10" borderId="0" applyNumberFormat="0" applyBorder="0" applyAlignment="0" applyProtection="0">
      <alignment vertical="center"/>
    </xf>
    <xf numFmtId="0" fontId="22" fillId="10" borderId="0" applyNumberFormat="0" applyBorder="0" applyAlignment="0" applyProtection="0">
      <alignment vertical="center"/>
    </xf>
    <xf numFmtId="0" fontId="22" fillId="10" borderId="0" applyNumberFormat="0" applyBorder="0" applyAlignment="0" applyProtection="0">
      <alignment vertical="center"/>
    </xf>
    <xf numFmtId="0" fontId="22" fillId="10"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7" fillId="9" borderId="0" applyNumberFormat="0" applyBorder="0" applyAlignment="0" applyProtection="0">
      <alignment vertical="center"/>
    </xf>
    <xf numFmtId="0" fontId="11" fillId="0" borderId="6" applyNumberFormat="0" applyFill="0" applyAlignment="0" applyProtection="0">
      <alignment vertical="center"/>
    </xf>
    <xf numFmtId="0" fontId="7" fillId="13" borderId="0" applyNumberFormat="0" applyBorder="0" applyAlignment="0" applyProtection="0">
      <alignment vertical="center"/>
    </xf>
    <xf numFmtId="189" fontId="3" fillId="0" borderId="0" applyFont="0" applyFill="0" applyBorder="0" applyAlignment="0" applyProtection="0">
      <alignment vertical="center"/>
    </xf>
    <xf numFmtId="189" fontId="3" fillId="0" borderId="0" applyFont="0" applyFill="0" applyBorder="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7" fillId="18" borderId="0" applyNumberFormat="0" applyBorder="0" applyAlignment="0" applyProtection="0">
      <alignment vertical="center"/>
    </xf>
    <xf numFmtId="0" fontId="7" fillId="11" borderId="0" applyNumberFormat="0" applyBorder="0" applyAlignment="0" applyProtection="0">
      <alignment vertical="center"/>
    </xf>
    <xf numFmtId="0" fontId="13" fillId="3" borderId="0" applyNumberFormat="0" applyBorder="0" applyAlignment="0" applyProtection="0">
      <alignment vertical="center"/>
    </xf>
    <xf numFmtId="0" fontId="7" fillId="6" borderId="0" applyNumberFormat="0" applyBorder="0" applyAlignment="0" applyProtection="0">
      <alignment vertical="center"/>
    </xf>
    <xf numFmtId="0" fontId="13" fillId="4" borderId="0" applyNumberFormat="0" applyBorder="0" applyAlignment="0" applyProtection="0">
      <alignment vertical="center"/>
    </xf>
    <xf numFmtId="0" fontId="7" fillId="12" borderId="0" applyNumberFormat="0" applyBorder="0" applyAlignment="0" applyProtection="0">
      <alignment vertical="center"/>
    </xf>
    <xf numFmtId="0" fontId="7" fillId="18" borderId="0" applyNumberFormat="0" applyBorder="0" applyAlignment="0" applyProtection="0">
      <alignment vertical="center"/>
    </xf>
    <xf numFmtId="0" fontId="7" fillId="15" borderId="0" applyNumberFormat="0" applyBorder="0" applyAlignment="0" applyProtection="0">
      <alignment vertical="center"/>
    </xf>
    <xf numFmtId="0" fontId="7" fillId="24"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9" fontId="7" fillId="0" borderId="0" applyFont="0" applyFill="0" applyBorder="0" applyAlignment="0" applyProtection="0">
      <alignment vertical="center"/>
    </xf>
    <xf numFmtId="0" fontId="7" fillId="7" borderId="0" applyNumberFormat="0" applyBorder="0" applyAlignment="0" applyProtection="0">
      <alignment vertical="center"/>
    </xf>
    <xf numFmtId="43" fontId="7" fillId="0" borderId="0" applyFont="0" applyFill="0" applyBorder="0" applyAlignment="0" applyProtection="0">
      <alignment vertical="center"/>
    </xf>
    <xf numFmtId="43" fontId="7" fillId="0" borderId="0" applyFont="0" applyFill="0" applyBorder="0" applyAlignment="0" applyProtection="0">
      <alignment vertical="center"/>
    </xf>
    <xf numFmtId="43" fontId="7" fillId="0" borderId="0" applyFont="0" applyFill="0" applyBorder="0" applyAlignment="0" applyProtection="0">
      <alignment vertical="center"/>
    </xf>
    <xf numFmtId="43" fontId="7" fillId="0" borderId="0" applyFont="0" applyFill="0" applyBorder="0" applyAlignment="0" applyProtection="0">
      <alignment vertical="center"/>
    </xf>
    <xf numFmtId="43" fontId="7" fillId="0" borderId="0" applyFont="0" applyFill="0" applyBorder="0" applyAlignment="0" applyProtection="0">
      <alignment vertical="center"/>
    </xf>
    <xf numFmtId="43" fontId="7" fillId="0" borderId="0" applyFont="0" applyFill="0" applyBorder="0" applyAlignment="0" applyProtection="0">
      <alignment vertical="center"/>
    </xf>
    <xf numFmtId="43" fontId="7" fillId="0" borderId="0" applyFont="0" applyFill="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54" fillId="0" borderId="0"/>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7" fillId="47" borderId="11" applyNumberFormat="0" applyFont="0" applyAlignment="0" applyProtection="0">
      <alignment vertical="center"/>
    </xf>
    <xf numFmtId="0" fontId="7" fillId="47" borderId="11" applyNumberFormat="0" applyFont="0" applyAlignment="0" applyProtection="0">
      <alignment vertical="center"/>
    </xf>
    <xf numFmtId="0" fontId="7" fillId="47" borderId="11" applyNumberFormat="0" applyFont="0" applyAlignment="0" applyProtection="0">
      <alignment vertical="center"/>
    </xf>
    <xf numFmtId="0" fontId="7" fillId="47" borderId="11" applyNumberFormat="0" applyFont="0" applyAlignment="0" applyProtection="0">
      <alignment vertical="center"/>
    </xf>
    <xf numFmtId="0" fontId="7" fillId="47" borderId="11" applyNumberFormat="0" applyFont="0" applyAlignment="0" applyProtection="0">
      <alignment vertical="center"/>
    </xf>
    <xf numFmtId="0" fontId="3" fillId="47" borderId="11" applyNumberFormat="0" applyFont="0" applyAlignment="0" applyProtection="0">
      <alignment vertical="center"/>
    </xf>
    <xf numFmtId="0" fontId="3" fillId="0" borderId="0"/>
    <xf numFmtId="0" fontId="61" fillId="0" borderId="0"/>
    <xf numFmtId="0" fontId="3" fillId="0" borderId="0"/>
    <xf numFmtId="0" fontId="3" fillId="0" borderId="0">
      <alignment vertical="center"/>
    </xf>
    <xf numFmtId="0" fontId="7" fillId="12"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64" fillId="0" borderId="0" applyNumberFormat="0" applyFill="0" applyBorder="0" applyAlignment="0" applyProtection="0">
      <alignment vertical="center"/>
    </xf>
    <xf numFmtId="0" fontId="7" fillId="6" borderId="0" applyNumberFormat="0" applyBorder="0" applyAlignment="0" applyProtection="0">
      <alignment vertical="center"/>
    </xf>
    <xf numFmtId="0" fontId="7" fillId="21" borderId="0" applyNumberFormat="0" applyBorder="0" applyAlignment="0" applyProtection="0">
      <alignment vertical="center"/>
    </xf>
    <xf numFmtId="0" fontId="7" fillId="7" borderId="0" applyNumberFormat="0" applyBorder="0" applyAlignment="0" applyProtection="0">
      <alignment vertical="center"/>
    </xf>
    <xf numFmtId="0" fontId="13" fillId="5" borderId="0" applyNumberFormat="0" applyBorder="0" applyAlignment="0" applyProtection="0">
      <alignment vertical="center"/>
    </xf>
    <xf numFmtId="0" fontId="7" fillId="10" borderId="0" applyNumberFormat="0" applyBorder="0" applyAlignment="0" applyProtection="0">
      <alignment vertical="center"/>
    </xf>
    <xf numFmtId="0" fontId="13" fillId="25" borderId="0" applyNumberFormat="0" applyBorder="0" applyAlignment="0" applyProtection="0">
      <alignment vertical="center"/>
    </xf>
    <xf numFmtId="0" fontId="7" fillId="6" borderId="0" applyNumberFormat="0" applyBorder="0" applyAlignment="0" applyProtection="0">
      <alignment vertical="center"/>
    </xf>
    <xf numFmtId="0" fontId="7" fillId="19" borderId="0" applyNumberFormat="0" applyBorder="0" applyAlignment="0" applyProtection="0">
      <alignment vertical="center"/>
    </xf>
    <xf numFmtId="0" fontId="3" fillId="0" borderId="0"/>
    <xf numFmtId="0" fontId="7" fillId="19" borderId="0" applyNumberFormat="0" applyBorder="0" applyAlignment="0" applyProtection="0">
      <alignment vertical="center"/>
    </xf>
    <xf numFmtId="0" fontId="13" fillId="13" borderId="0" applyNumberFormat="0" applyBorder="0" applyAlignment="0" applyProtection="0">
      <alignment vertical="center"/>
    </xf>
    <xf numFmtId="0" fontId="13" fillId="6" borderId="0" applyNumberFormat="0" applyBorder="0" applyAlignment="0" applyProtection="0">
      <alignment vertical="center"/>
    </xf>
    <xf numFmtId="0" fontId="13" fillId="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65" fillId="0" borderId="14" applyNumberFormat="0" applyFill="0" applyAlignment="0" applyProtection="0">
      <alignment vertical="center"/>
    </xf>
    <xf numFmtId="0" fontId="66" fillId="0" borderId="17" applyNumberFormat="0" applyFill="0" applyAlignment="0" applyProtection="0">
      <alignment vertical="center"/>
    </xf>
    <xf numFmtId="0" fontId="67" fillId="0" borderId="18" applyNumberFormat="0" applyFill="0" applyAlignment="0" applyProtection="0">
      <alignment vertical="center"/>
    </xf>
    <xf numFmtId="0" fontId="67" fillId="0" borderId="0" applyNumberFormat="0" applyFill="0" applyBorder="0" applyAlignment="0" applyProtection="0">
      <alignment vertical="center"/>
    </xf>
    <xf numFmtId="0" fontId="13" fillId="4" borderId="0" applyNumberFormat="0" applyBorder="0" applyAlignment="0" applyProtection="0">
      <alignment vertical="center"/>
    </xf>
    <xf numFmtId="0" fontId="13" fillId="17" borderId="0" applyNumberFormat="0" applyBorder="0" applyAlignment="0" applyProtection="0">
      <alignment vertical="center"/>
    </xf>
    <xf numFmtId="0" fontId="13" fillId="9" borderId="0" applyNumberFormat="0" applyBorder="0" applyAlignment="0" applyProtection="0">
      <alignment vertical="center"/>
    </xf>
    <xf numFmtId="0" fontId="13" fillId="20" borderId="0" applyNumberFormat="0" applyBorder="0" applyAlignment="0" applyProtection="0">
      <alignment vertical="center"/>
    </xf>
    <xf numFmtId="0" fontId="3" fillId="21" borderId="11" applyNumberFormat="0" applyFont="0" applyAlignment="0" applyProtection="0">
      <alignment vertical="center"/>
    </xf>
    <xf numFmtId="0" fontId="3" fillId="0" borderId="0"/>
    <xf numFmtId="0" fontId="3" fillId="0" borderId="0"/>
    <xf numFmtId="0" fontId="3" fillId="0" borderId="0">
      <alignment vertical="center"/>
    </xf>
    <xf numFmtId="43" fontId="7" fillId="0" borderId="0" applyFont="0" applyFill="0" applyBorder="0" applyAlignment="0" applyProtection="0">
      <alignment vertical="center"/>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3" fillId="0" borderId="0">
      <alignment vertical="center"/>
    </xf>
    <xf numFmtId="0" fontId="54" fillId="0" borderId="0"/>
    <xf numFmtId="0" fontId="5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34"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2"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5"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7" fillId="31"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3" fillId="36"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3" fillId="36"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3" borderId="0" applyNumberFormat="0" applyBorder="0" applyAlignment="0" applyProtection="0">
      <alignment vertical="center"/>
    </xf>
    <xf numFmtId="0" fontId="14" fillId="33" borderId="0" applyNumberFormat="0" applyBorder="0" applyAlignment="0" applyProtection="0">
      <alignment vertical="center"/>
    </xf>
    <xf numFmtId="0" fontId="13" fillId="33" borderId="0" applyNumberFormat="0" applyBorder="0" applyAlignment="0" applyProtection="0">
      <alignment vertical="center"/>
    </xf>
    <xf numFmtId="0" fontId="14" fillId="33" borderId="0" applyNumberFormat="0" applyBorder="0" applyAlignment="0" applyProtection="0">
      <alignment vertical="center"/>
    </xf>
    <xf numFmtId="0" fontId="14" fillId="33" borderId="0" applyNumberFormat="0" applyBorder="0" applyAlignment="0" applyProtection="0">
      <alignment vertical="center"/>
    </xf>
    <xf numFmtId="0" fontId="14" fillId="33" borderId="0" applyNumberFormat="0" applyBorder="0" applyAlignment="0" applyProtection="0">
      <alignment vertical="center"/>
    </xf>
    <xf numFmtId="0" fontId="14" fillId="33" borderId="0" applyNumberFormat="0" applyBorder="0" applyAlignment="0" applyProtection="0">
      <alignment vertical="center"/>
    </xf>
    <xf numFmtId="0" fontId="14" fillId="33" borderId="0" applyNumberFormat="0" applyBorder="0" applyAlignment="0" applyProtection="0">
      <alignment vertical="center"/>
    </xf>
    <xf numFmtId="0" fontId="14" fillId="33" borderId="0" applyNumberFormat="0" applyBorder="0" applyAlignment="0" applyProtection="0">
      <alignment vertical="center"/>
    </xf>
    <xf numFmtId="0" fontId="14" fillId="33" borderId="0" applyNumberFormat="0" applyBorder="0" applyAlignment="0" applyProtection="0">
      <alignment vertical="center"/>
    </xf>
    <xf numFmtId="0" fontId="14"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3" fillId="33" borderId="0" applyNumberFormat="0" applyBorder="0" applyAlignment="0" applyProtection="0">
      <alignment vertical="center"/>
    </xf>
    <xf numFmtId="0" fontId="14" fillId="33" borderId="0" applyNumberFormat="0" applyBorder="0" applyAlignment="0" applyProtection="0">
      <alignment vertical="center"/>
    </xf>
    <xf numFmtId="0" fontId="14" fillId="33" borderId="0" applyNumberFormat="0" applyBorder="0" applyAlignment="0" applyProtection="0">
      <alignment vertical="center"/>
    </xf>
    <xf numFmtId="0" fontId="14" fillId="33"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3" fillId="34"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3" fillId="34"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6" borderId="0" applyNumberFormat="0" applyBorder="0" applyAlignment="0" applyProtection="0">
      <alignment vertical="center"/>
    </xf>
    <xf numFmtId="0" fontId="14" fillId="40" borderId="0" applyNumberFormat="0" applyBorder="0" applyAlignment="0" applyProtection="0">
      <alignment vertical="center"/>
    </xf>
    <xf numFmtId="0" fontId="14" fillId="40" borderId="0" applyNumberFormat="0" applyBorder="0" applyAlignment="0" applyProtection="0">
      <alignment vertical="center"/>
    </xf>
    <xf numFmtId="0" fontId="13" fillId="37" borderId="0" applyNumberFormat="0" applyBorder="0" applyAlignment="0" applyProtection="0">
      <alignment vertical="center"/>
    </xf>
    <xf numFmtId="0" fontId="14" fillId="40" borderId="0" applyNumberFormat="0" applyBorder="0" applyAlignment="0" applyProtection="0">
      <alignment vertical="center"/>
    </xf>
    <xf numFmtId="0" fontId="14" fillId="40" borderId="0" applyNumberFormat="0" applyBorder="0" applyAlignment="0" applyProtection="0">
      <alignment vertical="center"/>
    </xf>
    <xf numFmtId="0" fontId="14" fillId="40" borderId="0" applyNumberFormat="0" applyBorder="0" applyAlignment="0" applyProtection="0">
      <alignment vertical="center"/>
    </xf>
    <xf numFmtId="0" fontId="14" fillId="40" borderId="0" applyNumberFormat="0" applyBorder="0" applyAlignment="0" applyProtection="0">
      <alignment vertical="center"/>
    </xf>
    <xf numFmtId="0" fontId="14" fillId="40" borderId="0" applyNumberFormat="0" applyBorder="0" applyAlignment="0" applyProtection="0">
      <alignment vertical="center"/>
    </xf>
    <xf numFmtId="0" fontId="14" fillId="40" borderId="0" applyNumberFormat="0" applyBorder="0" applyAlignment="0" applyProtection="0">
      <alignment vertical="center"/>
    </xf>
    <xf numFmtId="0" fontId="14" fillId="40" borderId="0" applyNumberFormat="0" applyBorder="0" applyAlignment="0" applyProtection="0">
      <alignment vertical="center"/>
    </xf>
    <xf numFmtId="0" fontId="14" fillId="40"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4" fillId="40" borderId="0" applyNumberFormat="0" applyBorder="0" applyAlignment="0" applyProtection="0">
      <alignment vertical="center"/>
    </xf>
    <xf numFmtId="0" fontId="14" fillId="40" borderId="0" applyNumberFormat="0" applyBorder="0" applyAlignment="0" applyProtection="0">
      <alignment vertical="center"/>
    </xf>
    <xf numFmtId="0" fontId="14" fillId="40"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3"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3" fillId="39"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3" fillId="39"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0" fontId="14" fillId="31" borderId="0" applyNumberFormat="0" applyBorder="0" applyAlignment="0" applyProtection="0">
      <alignment vertical="center"/>
    </xf>
    <xf numFmtId="177" fontId="53" fillId="0" borderId="0" applyFill="0" applyBorder="0" applyAlignment="0"/>
    <xf numFmtId="41" fontId="54" fillId="0" borderId="0" applyFont="0" applyFill="0" applyBorder="0" applyAlignment="0" applyProtection="0"/>
    <xf numFmtId="182" fontId="81" fillId="0" borderId="0"/>
    <xf numFmtId="176" fontId="54" fillId="0" borderId="0" applyFont="0" applyFill="0" applyBorder="0" applyAlignment="0" applyProtection="0"/>
    <xf numFmtId="179" fontId="81" fillId="0" borderId="0"/>
    <xf numFmtId="0" fontId="82" fillId="0" borderId="0" applyProtection="0"/>
    <xf numFmtId="186" fontId="81" fillId="0" borderId="0"/>
    <xf numFmtId="2" fontId="82" fillId="0" borderId="0" applyProtection="0"/>
    <xf numFmtId="0" fontId="83" fillId="0" borderId="15" applyNumberFormat="0" applyAlignment="0" applyProtection="0">
      <alignment horizontal="left" vertical="center"/>
    </xf>
    <xf numFmtId="0" fontId="83" fillId="0" borderId="2">
      <alignment horizontal="left" vertical="center"/>
    </xf>
    <xf numFmtId="0" fontId="84" fillId="0" borderId="0" applyProtection="0"/>
    <xf numFmtId="0" fontId="83" fillId="0" borderId="0" applyProtection="0"/>
    <xf numFmtId="37" fontId="79" fillId="0" borderId="0"/>
    <xf numFmtId="0" fontId="82" fillId="0" borderId="16" applyProtection="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xf numFmtId="9" fontId="3" fillId="0" borderId="0" applyFont="0" applyFill="0" applyBorder="0" applyAlignment="0" applyProtection="0">
      <alignment vertical="center"/>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3" fillId="0" borderId="0" applyFont="0" applyFill="0" applyBorder="0" applyAlignment="0" applyProtection="0"/>
    <xf numFmtId="9" fontId="7"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0" fontId="39" fillId="0" borderId="14" applyNumberFormat="0" applyFill="0" applyAlignment="0" applyProtection="0">
      <alignment vertical="center"/>
    </xf>
    <xf numFmtId="0" fontId="35" fillId="0" borderId="9" applyNumberFormat="0" applyFill="0" applyAlignment="0" applyProtection="0">
      <alignment vertical="center"/>
    </xf>
    <xf numFmtId="0" fontId="31" fillId="0" borderId="10" applyNumberFormat="0" applyFill="0" applyAlignment="0" applyProtection="0">
      <alignment vertical="center"/>
    </xf>
    <xf numFmtId="0" fontId="31"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25" fillId="27" borderId="0" applyNumberFormat="0" applyBorder="0" applyAlignment="0" applyProtection="0">
      <alignment vertical="center"/>
    </xf>
    <xf numFmtId="0" fontId="56" fillId="0" borderId="0"/>
    <xf numFmtId="0" fontId="56" fillId="0" borderId="0"/>
    <xf numFmtId="0" fontId="56" fillId="0" borderId="0"/>
    <xf numFmtId="0" fontId="56" fillId="0" borderId="0"/>
    <xf numFmtId="0" fontId="7" fillId="0" borderId="0"/>
    <xf numFmtId="0" fontId="56" fillId="0" borderId="0"/>
    <xf numFmtId="0" fontId="7" fillId="0" borderId="0"/>
    <xf numFmtId="0" fontId="56" fillId="0" borderId="0"/>
    <xf numFmtId="0" fontId="56" fillId="0" borderId="0"/>
    <xf numFmtId="0" fontId="7" fillId="0" borderId="0"/>
    <xf numFmtId="0" fontId="56"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6" fillId="0" borderId="0"/>
    <xf numFmtId="0" fontId="56"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6" fillId="0" borderId="0"/>
    <xf numFmtId="0" fontId="5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56" fillId="0" borderId="0">
      <alignment vertical="center"/>
    </xf>
    <xf numFmtId="0" fontId="56" fillId="0" borderId="0">
      <alignment vertical="center"/>
    </xf>
    <xf numFmtId="0" fontId="56" fillId="0" borderId="0">
      <alignment vertical="center"/>
    </xf>
    <xf numFmtId="0" fontId="56" fillId="0" borderId="0">
      <alignment vertical="center"/>
    </xf>
    <xf numFmtId="0" fontId="56" fillId="0" borderId="0">
      <alignment vertical="center"/>
    </xf>
    <xf numFmtId="0" fontId="56" fillId="0" borderId="0">
      <alignment vertical="center"/>
    </xf>
    <xf numFmtId="0" fontId="56" fillId="0" borderId="0">
      <alignment vertical="center"/>
    </xf>
    <xf numFmtId="0" fontId="56" fillId="0" borderId="0">
      <alignment vertical="center"/>
    </xf>
    <xf numFmtId="0" fontId="56" fillId="0" borderId="0">
      <alignment vertical="center"/>
    </xf>
    <xf numFmtId="0" fontId="56" fillId="0" borderId="0">
      <alignment vertical="center"/>
    </xf>
    <xf numFmtId="0" fontId="56" fillId="0" borderId="0">
      <alignment vertical="center"/>
    </xf>
    <xf numFmtId="0" fontId="56" fillId="0" borderId="0">
      <alignment vertical="center"/>
    </xf>
    <xf numFmtId="0" fontId="56" fillId="0" borderId="0">
      <alignment vertical="center"/>
    </xf>
    <xf numFmtId="0" fontId="5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6" fillId="0" borderId="0">
      <alignment vertical="center"/>
    </xf>
    <xf numFmtId="0" fontId="56" fillId="0" borderId="0">
      <alignment vertical="center"/>
    </xf>
    <xf numFmtId="0" fontId="56" fillId="0" borderId="0">
      <alignment vertical="center"/>
    </xf>
    <xf numFmtId="0" fontId="5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6"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0" fontId="22" fillId="28" borderId="0" applyNumberFormat="0" applyBorder="0" applyAlignment="0" applyProtection="0">
      <alignment vertical="center"/>
    </xf>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9" fillId="48" borderId="5" applyNumberFormat="0" applyAlignment="0" applyProtection="0">
      <alignment vertical="center"/>
    </xf>
    <xf numFmtId="0" fontId="19" fillId="48" borderId="5" applyNumberFormat="0" applyAlignment="0" applyProtection="0">
      <alignment vertical="center"/>
    </xf>
    <xf numFmtId="0" fontId="19" fillId="40" borderId="5" applyNumberFormat="0" applyAlignment="0" applyProtection="0">
      <alignment vertical="center"/>
    </xf>
    <xf numFmtId="0" fontId="19" fillId="48" borderId="5" applyNumberFormat="0" applyAlignment="0" applyProtection="0">
      <alignment vertical="center"/>
    </xf>
    <xf numFmtId="0" fontId="19" fillId="48" borderId="5" applyNumberFormat="0" applyAlignment="0" applyProtection="0">
      <alignment vertical="center"/>
    </xf>
    <xf numFmtId="0" fontId="19" fillId="48" borderId="5" applyNumberFormat="0" applyAlignment="0" applyProtection="0">
      <alignment vertical="center"/>
    </xf>
    <xf numFmtId="0" fontId="19" fillId="48" borderId="5" applyNumberFormat="0" applyAlignment="0" applyProtection="0">
      <alignment vertical="center"/>
    </xf>
    <xf numFmtId="0" fontId="19" fillId="48" borderId="5" applyNumberFormat="0" applyAlignment="0" applyProtection="0">
      <alignment vertical="center"/>
    </xf>
    <xf numFmtId="0" fontId="19" fillId="48" borderId="5" applyNumberFormat="0" applyAlignment="0" applyProtection="0">
      <alignment vertical="center"/>
    </xf>
    <xf numFmtId="0" fontId="19" fillId="48"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0" borderId="5" applyNumberFormat="0" applyAlignment="0" applyProtection="0">
      <alignment vertical="center"/>
    </xf>
    <xf numFmtId="0" fontId="19" fillId="48" borderId="5" applyNumberFormat="0" applyAlignment="0" applyProtection="0">
      <alignment vertical="center"/>
    </xf>
    <xf numFmtId="0" fontId="19" fillId="48" borderId="5" applyNumberFormat="0" applyAlignment="0" applyProtection="0">
      <alignment vertical="center"/>
    </xf>
    <xf numFmtId="0" fontId="19" fillId="48" borderId="5" applyNumberFormat="0" applyAlignment="0" applyProtection="0">
      <alignment vertical="center"/>
    </xf>
    <xf numFmtId="0" fontId="27" fillId="41" borderId="7" applyNumberFormat="0" applyAlignment="0" applyProtection="0">
      <alignment vertical="center"/>
    </xf>
    <xf numFmtId="0" fontId="27" fillId="41" borderId="7" applyNumberFormat="0" applyAlignment="0" applyProtection="0">
      <alignment vertical="center"/>
    </xf>
    <xf numFmtId="0" fontId="26" fillId="41" borderId="7" applyNumberFormat="0" applyAlignment="0" applyProtection="0">
      <alignment vertical="center"/>
    </xf>
    <xf numFmtId="0" fontId="27" fillId="41" borderId="7" applyNumberFormat="0" applyAlignment="0" applyProtection="0">
      <alignment vertical="center"/>
    </xf>
    <xf numFmtId="0" fontId="27" fillId="41" borderId="7" applyNumberFormat="0" applyAlignment="0" applyProtection="0">
      <alignment vertical="center"/>
    </xf>
    <xf numFmtId="0" fontId="27" fillId="41" borderId="7" applyNumberFormat="0" applyAlignment="0" applyProtection="0">
      <alignment vertical="center"/>
    </xf>
    <xf numFmtId="0" fontId="27" fillId="41" borderId="7" applyNumberFormat="0" applyAlignment="0" applyProtection="0">
      <alignment vertical="center"/>
    </xf>
    <xf numFmtId="0" fontId="27" fillId="41" borderId="7" applyNumberFormat="0" applyAlignment="0" applyProtection="0">
      <alignment vertical="center"/>
    </xf>
    <xf numFmtId="0" fontId="27" fillId="41" borderId="7" applyNumberFormat="0" applyAlignment="0" applyProtection="0">
      <alignment vertical="center"/>
    </xf>
    <xf numFmtId="0" fontId="27"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6" fillId="41" borderId="7" applyNumberFormat="0" applyAlignment="0" applyProtection="0">
      <alignment vertical="center"/>
    </xf>
    <xf numFmtId="0" fontId="27" fillId="41" borderId="7" applyNumberFormat="0" applyAlignment="0" applyProtection="0">
      <alignment vertical="center"/>
    </xf>
    <xf numFmtId="0" fontId="27" fillId="41" borderId="7" applyNumberFormat="0" applyAlignment="0" applyProtection="0">
      <alignment vertical="center"/>
    </xf>
    <xf numFmtId="0" fontId="27" fillId="41" borderId="7" applyNumberFormat="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alignment vertical="center"/>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alignment vertical="center"/>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alignment vertical="center"/>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alignment vertical="center"/>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alignment vertical="center"/>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alignment vertical="center"/>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alignment vertical="center"/>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3" fillId="42"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13" fillId="43" borderId="0" applyNumberFormat="0" applyBorder="0" applyAlignment="0" applyProtection="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3"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3"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4"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3" fillId="37"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3" fillId="37"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3"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3"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3"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28" fillId="48" borderId="8" applyNumberFormat="0" applyAlignment="0" applyProtection="0">
      <alignment vertical="center"/>
    </xf>
    <xf numFmtId="0" fontId="28" fillId="48" borderId="8" applyNumberFormat="0" applyAlignment="0" applyProtection="0">
      <alignment vertical="center"/>
    </xf>
    <xf numFmtId="0" fontId="28" fillId="40" borderId="8" applyNumberFormat="0" applyAlignment="0" applyProtection="0">
      <alignment vertical="center"/>
    </xf>
    <xf numFmtId="0" fontId="28" fillId="48" borderId="8" applyNumberFormat="0" applyAlignment="0" applyProtection="0">
      <alignment vertical="center"/>
    </xf>
    <xf numFmtId="0" fontId="28" fillId="48" borderId="8" applyNumberFormat="0" applyAlignment="0" applyProtection="0">
      <alignment vertical="center"/>
    </xf>
    <xf numFmtId="0" fontId="28" fillId="48" borderId="8" applyNumberFormat="0" applyAlignment="0" applyProtection="0">
      <alignment vertical="center"/>
    </xf>
    <xf numFmtId="0" fontId="28" fillId="48" borderId="8" applyNumberFormat="0" applyAlignment="0" applyProtection="0">
      <alignment vertical="center"/>
    </xf>
    <xf numFmtId="0" fontId="28" fillId="48" borderId="8" applyNumberFormat="0" applyAlignment="0" applyProtection="0">
      <alignment vertical="center"/>
    </xf>
    <xf numFmtId="0" fontId="28" fillId="48" borderId="8" applyNumberFormat="0" applyAlignment="0" applyProtection="0">
      <alignment vertical="center"/>
    </xf>
    <xf numFmtId="0" fontId="28" fillId="48"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0" borderId="8" applyNumberFormat="0" applyAlignment="0" applyProtection="0">
      <alignment vertical="center"/>
    </xf>
    <xf numFmtId="0" fontId="28" fillId="48" borderId="8" applyNumberFormat="0" applyAlignment="0" applyProtection="0">
      <alignment vertical="center"/>
    </xf>
    <xf numFmtId="0" fontId="28" fillId="48" borderId="8" applyNumberFormat="0" applyAlignment="0" applyProtection="0">
      <alignment vertical="center"/>
    </xf>
    <xf numFmtId="0" fontId="28" fillId="48" borderId="8"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29" fillId="31" borderId="5" applyNumberFormat="0" applyAlignment="0" applyProtection="0">
      <alignment vertical="center"/>
    </xf>
    <xf numFmtId="0" fontId="80" fillId="0" borderId="0"/>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47" borderId="11" applyNumberFormat="0" applyFont="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 fillId="0" borderId="0"/>
    <xf numFmtId="0" fontId="3" fillId="0" borderId="0">
      <alignment vertical="center"/>
    </xf>
    <xf numFmtId="0" fontId="7" fillId="0" borderId="0">
      <alignment vertical="center"/>
    </xf>
  </cellStyleXfs>
  <cellXfs count="362">
    <xf numFmtId="0" fontId="0" fillId="0" borderId="0" xfId="0" applyAlignment="1">
      <alignment vertical="center"/>
    </xf>
    <xf numFmtId="0" fontId="12" fillId="0" borderId="0" xfId="1837" applyFont="1">
      <alignment vertical="center"/>
    </xf>
    <xf numFmtId="0" fontId="3" fillId="0" borderId="0" xfId="1837" applyFont="1">
      <alignment vertical="center"/>
    </xf>
    <xf numFmtId="0" fontId="3" fillId="0" borderId="0" xfId="2393"/>
    <xf numFmtId="0" fontId="6" fillId="0" borderId="0" xfId="2393" applyFont="1" applyFill="1" applyAlignment="1">
      <alignment vertical="center"/>
    </xf>
    <xf numFmtId="0" fontId="3" fillId="0" borderId="0" xfId="2393" applyFont="1"/>
    <xf numFmtId="0" fontId="8" fillId="0" borderId="0" xfId="0" applyFont="1" applyAlignment="1">
      <alignment horizontal="right" vertical="center"/>
    </xf>
    <xf numFmtId="0" fontId="3" fillId="0" borderId="0" xfId="0" applyFont="1" applyAlignment="1">
      <alignment vertical="center"/>
    </xf>
    <xf numFmtId="3" fontId="62" fillId="0" borderId="1" xfId="2802" applyNumberFormat="1" applyFont="1" applyFill="1" applyBorder="1" applyAlignment="1" applyProtection="1">
      <alignment vertical="center"/>
    </xf>
    <xf numFmtId="0" fontId="62" fillId="0" borderId="1" xfId="2801" applyFont="1" applyFill="1" applyBorder="1"/>
    <xf numFmtId="1" fontId="62" fillId="0" borderId="1" xfId="2801" applyNumberFormat="1" applyFont="1" applyFill="1" applyBorder="1" applyAlignment="1" applyProtection="1">
      <alignment vertical="center"/>
      <protection locked="0"/>
    </xf>
    <xf numFmtId="1" fontId="62" fillId="0" borderId="1" xfId="2801" applyNumberFormat="1" applyFont="1" applyFill="1" applyBorder="1" applyAlignment="1" applyProtection="1">
      <alignment horizontal="left" vertical="center"/>
      <protection locked="0"/>
    </xf>
    <xf numFmtId="0" fontId="62" fillId="0" borderId="1" xfId="0" applyFont="1" applyBorder="1" applyAlignment="1">
      <alignment vertical="center"/>
    </xf>
    <xf numFmtId="0" fontId="62" fillId="0" borderId="1" xfId="2801" applyNumberFormat="1" applyFont="1" applyFill="1" applyBorder="1" applyAlignment="1" applyProtection="1">
      <alignment vertical="center"/>
      <protection locked="0"/>
    </xf>
    <xf numFmtId="0" fontId="62" fillId="0" borderId="1" xfId="2801" applyNumberFormat="1" applyFont="1" applyBorder="1" applyAlignment="1" applyProtection="1">
      <alignment vertical="center"/>
      <protection locked="0"/>
    </xf>
    <xf numFmtId="43" fontId="71" fillId="0" borderId="1" xfId="2836" applyFont="1" applyBorder="1" applyAlignment="1">
      <alignment horizontal="center" vertical="center" wrapText="1"/>
    </xf>
    <xf numFmtId="0" fontId="70" fillId="0" borderId="0" xfId="2835" applyFont="1">
      <alignment vertical="center"/>
    </xf>
    <xf numFmtId="0" fontId="3" fillId="0" borderId="0" xfId="2835" applyFont="1">
      <alignment vertical="center"/>
    </xf>
    <xf numFmtId="0" fontId="3" fillId="0" borderId="0" xfId="2835">
      <alignment vertical="center"/>
    </xf>
    <xf numFmtId="190" fontId="3" fillId="0" borderId="0" xfId="2835" applyNumberFormat="1" applyAlignment="1">
      <alignment horizontal="right" vertical="center"/>
    </xf>
    <xf numFmtId="0" fontId="7" fillId="0" borderId="0" xfId="1502" applyBorder="1">
      <alignment vertical="center"/>
    </xf>
    <xf numFmtId="0" fontId="3" fillId="0" borderId="0" xfId="1523" applyNumberFormat="1" applyFont="1" applyFill="1" applyBorder="1" applyAlignment="1" applyProtection="1"/>
    <xf numFmtId="0" fontId="57" fillId="0" borderId="1" xfId="1502" applyFont="1" applyBorder="1" applyAlignment="1">
      <alignment horizontal="center" vertical="center"/>
    </xf>
    <xf numFmtId="0" fontId="57" fillId="0" borderId="1" xfId="1502" applyFont="1" applyBorder="1">
      <alignment vertical="center"/>
    </xf>
    <xf numFmtId="0" fontId="59" fillId="0" borderId="1" xfId="1502" applyFont="1" applyBorder="1" applyAlignment="1">
      <alignment horizontal="center" vertical="center"/>
    </xf>
    <xf numFmtId="0" fontId="7" fillId="0" borderId="1" xfId="1523" applyNumberFormat="1" applyFont="1" applyFill="1" applyBorder="1" applyAlignment="1" applyProtection="1">
      <alignment horizontal="left" vertical="center" wrapText="1"/>
    </xf>
    <xf numFmtId="0" fontId="76" fillId="0" borderId="1" xfId="1523" applyNumberFormat="1" applyFont="1" applyFill="1" applyBorder="1" applyAlignment="1" applyProtection="1">
      <alignment horizontal="left" vertical="center" wrapText="1"/>
    </xf>
    <xf numFmtId="49" fontId="74" fillId="0" borderId="1" xfId="2839" applyNumberFormat="1" applyFont="1" applyBorder="1"/>
    <xf numFmtId="0" fontId="9" fillId="0" borderId="1" xfId="1523" applyFont="1" applyFill="1" applyBorder="1" applyAlignment="1"/>
    <xf numFmtId="0" fontId="9" fillId="0" borderId="1" xfId="1523" applyFont="1" applyBorder="1" applyAlignment="1"/>
    <xf numFmtId="49" fontId="74" fillId="0" borderId="1" xfId="2845" applyNumberFormat="1" applyFont="1" applyBorder="1"/>
    <xf numFmtId="49" fontId="74" fillId="0" borderId="1" xfId="2846" applyNumberFormat="1" applyFont="1" applyBorder="1"/>
    <xf numFmtId="49" fontId="74" fillId="0" borderId="1" xfId="2849" applyNumberFormat="1" applyFont="1" applyBorder="1"/>
    <xf numFmtId="0" fontId="77" fillId="0" borderId="1" xfId="1523" applyNumberFormat="1" applyFont="1" applyFill="1" applyBorder="1" applyAlignment="1" applyProtection="1">
      <alignment horizontal="left" vertical="center" wrapText="1" indent="1"/>
    </xf>
    <xf numFmtId="49" fontId="74" fillId="0" borderId="1" xfId="2847" applyNumberFormat="1" applyFont="1" applyBorder="1"/>
    <xf numFmtId="0" fontId="76" fillId="0" borderId="1" xfId="1523" applyNumberFormat="1" applyFont="1" applyFill="1" applyBorder="1" applyAlignment="1" applyProtection="1">
      <alignment horizontal="left" vertical="center" wrapText="1" indent="1"/>
    </xf>
    <xf numFmtId="49" fontId="74" fillId="0" borderId="1" xfId="2843" applyNumberFormat="1" applyFont="1" applyBorder="1"/>
    <xf numFmtId="49" fontId="74" fillId="0" borderId="1" xfId="2844" applyNumberFormat="1" applyFont="1" applyBorder="1"/>
    <xf numFmtId="49" fontId="74" fillId="0" borderId="1" xfId="2850" applyNumberFormat="1" applyFont="1" applyBorder="1"/>
    <xf numFmtId="49" fontId="74" fillId="0" borderId="1" xfId="2841" applyNumberFormat="1" applyFont="1" applyBorder="1"/>
    <xf numFmtId="49" fontId="74" fillId="0" borderId="1" xfId="2842" applyNumberFormat="1" applyFont="1" applyBorder="1"/>
    <xf numFmtId="0" fontId="78" fillId="0" borderId="1" xfId="1523" applyNumberFormat="1" applyFont="1" applyFill="1" applyBorder="1" applyAlignment="1" applyProtection="1">
      <alignment horizontal="center" vertical="center" wrapText="1"/>
    </xf>
    <xf numFmtId="0" fontId="11" fillId="0" borderId="1" xfId="1523" applyNumberFormat="1" applyFont="1" applyFill="1" applyBorder="1" applyAlignment="1" applyProtection="1">
      <alignment horizontal="left" vertical="center" wrapText="1"/>
    </xf>
    <xf numFmtId="0" fontId="71" fillId="0" borderId="1" xfId="2835" applyFont="1" applyBorder="1" applyAlignment="1">
      <alignment horizontal="distributed" vertical="center" wrapText="1" indent="3"/>
    </xf>
    <xf numFmtId="190" fontId="71" fillId="0" borderId="1" xfId="2835" applyNumberFormat="1" applyFont="1" applyBorder="1" applyAlignment="1">
      <alignment horizontal="center" vertical="center" wrapText="1"/>
    </xf>
    <xf numFmtId="49" fontId="75" fillId="0" borderId="1" xfId="2851" applyNumberFormat="1" applyFont="1" applyBorder="1"/>
    <xf numFmtId="0" fontId="58" fillId="0" borderId="1" xfId="0" applyFont="1" applyBorder="1" applyAlignment="1">
      <alignment vertical="center"/>
    </xf>
    <xf numFmtId="49" fontId="75" fillId="0" borderId="1" xfId="2851" applyNumberFormat="1" applyFont="1" applyBorder="1" applyAlignment="1">
      <alignment horizontal="left" indent="2"/>
    </xf>
    <xf numFmtId="49" fontId="75" fillId="0" borderId="1" xfId="2851" applyNumberFormat="1" applyFont="1" applyBorder="1" applyAlignment="1"/>
    <xf numFmtId="0" fontId="57" fillId="0" borderId="1" xfId="1502" applyFont="1" applyBorder="1" applyAlignment="1">
      <alignment horizontal="left" vertical="center" indent="2"/>
    </xf>
    <xf numFmtId="0" fontId="57" fillId="0" borderId="1" xfId="1502" applyFont="1" applyBorder="1" applyAlignment="1">
      <alignment vertical="center"/>
    </xf>
    <xf numFmtId="0" fontId="0" fillId="0" borderId="1" xfId="0" applyBorder="1" applyAlignment="1">
      <alignment vertical="center"/>
    </xf>
    <xf numFmtId="0" fontId="9" fillId="0" borderId="1" xfId="0" applyFont="1" applyBorder="1" applyAlignment="1">
      <alignment vertical="center"/>
    </xf>
    <xf numFmtId="0" fontId="71" fillId="0" borderId="1" xfId="0" applyFont="1" applyBorder="1" applyAlignment="1">
      <alignment horizontal="center" vertical="center"/>
    </xf>
    <xf numFmtId="0" fontId="60" fillId="0" borderId="1" xfId="2393" applyFont="1" applyFill="1" applyBorder="1" applyAlignment="1">
      <alignment horizontal="center" vertical="center" wrapText="1"/>
    </xf>
    <xf numFmtId="0" fontId="60" fillId="0" borderId="1" xfId="0" applyFont="1" applyBorder="1" applyAlignment="1">
      <alignment horizontal="center" vertical="center" wrapText="1"/>
    </xf>
    <xf numFmtId="0" fontId="63" fillId="0" borderId="1" xfId="2393" applyFont="1" applyFill="1" applyBorder="1" applyAlignment="1">
      <alignment horizontal="center" vertical="center" wrapText="1"/>
    </xf>
    <xf numFmtId="0" fontId="85" fillId="0" borderId="1" xfId="1502" applyFont="1" applyBorder="1" applyAlignment="1">
      <alignment horizontal="center" vertical="center"/>
    </xf>
    <xf numFmtId="0" fontId="3" fillId="0" borderId="0" xfId="1837" applyFont="1" applyAlignment="1">
      <alignment horizontal="center" vertical="center"/>
    </xf>
    <xf numFmtId="0" fontId="4" fillId="0" borderId="1" xfId="2835" applyFont="1" applyBorder="1" applyAlignment="1">
      <alignment horizontal="center" vertical="center" wrapText="1"/>
    </xf>
    <xf numFmtId="3" fontId="9" fillId="0" borderId="1" xfId="0" applyNumberFormat="1" applyFont="1" applyBorder="1" applyAlignment="1">
      <alignment horizontal="center" vertical="center" wrapText="1"/>
    </xf>
    <xf numFmtId="3" fontId="9" fillId="0" borderId="1" xfId="2835" applyNumberFormat="1" applyFont="1" applyBorder="1" applyAlignment="1">
      <alignment horizontal="center" vertical="center" wrapText="1"/>
    </xf>
    <xf numFmtId="190" fontId="9" fillId="0" borderId="1" xfId="2835" applyNumberFormat="1" applyFont="1" applyBorder="1" applyAlignment="1">
      <alignment horizontal="center" vertical="center" wrapText="1"/>
    </xf>
    <xf numFmtId="0" fontId="9" fillId="0" borderId="1" xfId="2835" applyFont="1" applyFill="1" applyBorder="1" applyAlignment="1">
      <alignment horizontal="center" vertical="center" wrapText="1"/>
    </xf>
    <xf numFmtId="0" fontId="9" fillId="0" borderId="1" xfId="2835" applyFont="1" applyBorder="1" applyAlignment="1">
      <alignment horizontal="center" vertical="center" wrapText="1"/>
    </xf>
    <xf numFmtId="193" fontId="9" fillId="0" borderId="1" xfId="0" applyNumberFormat="1" applyFont="1" applyBorder="1" applyAlignment="1">
      <alignment horizontal="center" vertical="center" wrapText="1"/>
    </xf>
    <xf numFmtId="192" fontId="71" fillId="0" borderId="1" xfId="0" applyNumberFormat="1" applyFont="1" applyBorder="1" applyAlignment="1">
      <alignment horizontal="center" vertical="center" wrapText="1"/>
    </xf>
    <xf numFmtId="0" fontId="71" fillId="0" borderId="1" xfId="2835" applyFont="1" applyBorder="1" applyAlignment="1">
      <alignment horizontal="center" vertical="center" wrapText="1"/>
    </xf>
    <xf numFmtId="192" fontId="7" fillId="0" borderId="1" xfId="1502" applyNumberFormat="1" applyFont="1" applyBorder="1" applyAlignment="1">
      <alignment horizontal="center" vertical="center" wrapText="1"/>
    </xf>
    <xf numFmtId="0" fontId="3" fillId="0" borderId="0" xfId="2835" applyAlignment="1">
      <alignment horizontal="right" vertical="center"/>
    </xf>
    <xf numFmtId="0" fontId="3" fillId="0" borderId="0" xfId="1523" applyAlignment="1">
      <alignment horizontal="right"/>
    </xf>
    <xf numFmtId="0" fontId="91" fillId="0" borderId="0" xfId="1837" applyFont="1" applyAlignment="1">
      <alignment horizontal="center" vertical="center"/>
    </xf>
    <xf numFmtId="0" fontId="88" fillId="0" borderId="0" xfId="1837" applyFont="1" applyFill="1" applyAlignment="1">
      <alignment horizontal="center" vertical="center"/>
    </xf>
    <xf numFmtId="0" fontId="88" fillId="0" borderId="0" xfId="1837" applyFont="1" applyFill="1">
      <alignment vertical="center"/>
    </xf>
    <xf numFmtId="3" fontId="58" fillId="0" borderId="1" xfId="2833" applyNumberFormat="1" applyFont="1" applyFill="1" applyBorder="1" applyAlignment="1" applyProtection="1">
      <alignment vertical="center"/>
    </xf>
    <xf numFmtId="0" fontId="9" fillId="0" borderId="0" xfId="0" applyFont="1" applyAlignment="1">
      <alignment vertical="center"/>
    </xf>
    <xf numFmtId="0" fontId="77" fillId="0" borderId="1" xfId="1523" applyNumberFormat="1" applyFont="1" applyFill="1" applyBorder="1" applyAlignment="1" applyProtection="1">
      <alignment horizontal="left" vertical="center" wrapText="1"/>
    </xf>
    <xf numFmtId="0" fontId="71" fillId="0" borderId="1" xfId="1523" applyFont="1" applyBorder="1" applyAlignment="1">
      <alignment horizontal="center" vertical="center" wrapText="1"/>
    </xf>
    <xf numFmtId="0" fontId="3" fillId="0" borderId="0" xfId="2393" applyAlignment="1">
      <alignment horizontal="center"/>
    </xf>
    <xf numFmtId="0" fontId="0" fillId="0" borderId="0" xfId="0" applyAlignment="1">
      <alignment horizontal="center" vertical="center"/>
    </xf>
    <xf numFmtId="3" fontId="63" fillId="0" borderId="1" xfId="2802" applyNumberFormat="1" applyFont="1" applyFill="1" applyBorder="1" applyAlignment="1" applyProtection="1">
      <alignment horizontal="center" vertical="center"/>
    </xf>
    <xf numFmtId="10" fontId="57" fillId="0" borderId="1" xfId="1502" applyNumberFormat="1" applyFont="1" applyBorder="1" applyAlignment="1">
      <alignment horizontal="center" vertical="center"/>
    </xf>
    <xf numFmtId="10" fontId="57" fillId="0" borderId="1" xfId="1502" applyNumberFormat="1" applyFont="1" applyBorder="1">
      <alignment vertical="center"/>
    </xf>
    <xf numFmtId="3" fontId="60" fillId="0" borderId="1" xfId="2833" applyNumberFormat="1" applyFont="1" applyFill="1" applyBorder="1" applyAlignment="1" applyProtection="1">
      <alignment horizontal="center" vertical="center"/>
    </xf>
    <xf numFmtId="49" fontId="93" fillId="0" borderId="1" xfId="2851" applyNumberFormat="1" applyFont="1" applyBorder="1" applyAlignment="1">
      <alignment horizontal="center"/>
    </xf>
    <xf numFmtId="10" fontId="3" fillId="0" borderId="0" xfId="0" applyNumberFormat="1" applyFont="1" applyAlignment="1">
      <alignment vertical="center"/>
    </xf>
    <xf numFmtId="10" fontId="60" fillId="0" borderId="1" xfId="0" applyNumberFormat="1" applyFont="1" applyBorder="1" applyAlignment="1">
      <alignment horizontal="center" vertical="center" wrapText="1"/>
    </xf>
    <xf numFmtId="10" fontId="0" fillId="0" borderId="0" xfId="0" applyNumberFormat="1" applyAlignment="1">
      <alignment vertical="center"/>
    </xf>
    <xf numFmtId="10" fontId="8" fillId="0" borderId="0" xfId="0" applyNumberFormat="1" applyFont="1" applyAlignment="1">
      <alignment horizontal="right" vertical="center"/>
    </xf>
    <xf numFmtId="10" fontId="0" fillId="0" borderId="1" xfId="0" applyNumberFormat="1" applyBorder="1" applyAlignment="1">
      <alignment vertical="center"/>
    </xf>
    <xf numFmtId="10" fontId="9" fillId="0" borderId="1" xfId="0" applyNumberFormat="1" applyFont="1" applyBorder="1" applyAlignment="1">
      <alignment vertical="center"/>
    </xf>
    <xf numFmtId="0" fontId="2" fillId="0" borderId="0" xfId="1688" applyFont="1" applyAlignment="1"/>
    <xf numFmtId="0" fontId="95" fillId="0" borderId="0" xfId="1688" applyFont="1" applyBorder="1" applyAlignment="1">
      <alignment horizontal="center"/>
    </xf>
    <xf numFmtId="0" fontId="2" fillId="0" borderId="1" xfId="1688" applyFont="1" applyBorder="1" applyAlignment="1">
      <alignment horizontal="center" vertical="center"/>
    </xf>
    <xf numFmtId="0" fontId="2" fillId="0" borderId="0" xfId="1688" applyFont="1">
      <alignment vertical="center"/>
    </xf>
    <xf numFmtId="0" fontId="2" fillId="0" borderId="1" xfId="1688" applyFont="1" applyBorder="1">
      <alignment vertical="center"/>
    </xf>
    <xf numFmtId="196" fontId="2" fillId="0" borderId="1" xfId="1688" applyNumberFormat="1" applyFont="1" applyBorder="1" applyAlignment="1"/>
    <xf numFmtId="196" fontId="2" fillId="0" borderId="1" xfId="1688" applyNumberFormat="1" applyFont="1" applyBorder="1">
      <alignment vertical="center"/>
    </xf>
    <xf numFmtId="9" fontId="57" fillId="0" borderId="1" xfId="1502" applyNumberFormat="1" applyFont="1" applyBorder="1">
      <alignment vertical="center"/>
    </xf>
    <xf numFmtId="9" fontId="9" fillId="0" borderId="1" xfId="0" applyNumberFormat="1" applyFont="1" applyBorder="1" applyAlignment="1">
      <alignment vertical="center"/>
    </xf>
    <xf numFmtId="10" fontId="9" fillId="0" borderId="1" xfId="1250" applyNumberFormat="1" applyFont="1" applyBorder="1" applyAlignment="1">
      <alignment horizontal="right" vertical="center" wrapText="1"/>
    </xf>
    <xf numFmtId="10" fontId="3" fillId="0" borderId="1" xfId="2835" applyNumberFormat="1" applyBorder="1" applyAlignment="1">
      <alignment horizontal="right" vertical="center" wrapText="1"/>
    </xf>
    <xf numFmtId="0" fontId="3" fillId="0" borderId="1" xfId="0" applyFont="1" applyBorder="1" applyAlignment="1">
      <alignment vertical="center"/>
    </xf>
    <xf numFmtId="0" fontId="4" fillId="0" borderId="1" xfId="0" applyFont="1" applyBorder="1" applyAlignment="1">
      <alignment vertical="center"/>
    </xf>
    <xf numFmtId="191" fontId="9" fillId="0" borderId="1" xfId="1250" applyNumberFormat="1" applyFont="1" applyBorder="1" applyAlignment="1">
      <alignment horizontal="right" vertical="center" wrapText="1"/>
    </xf>
    <xf numFmtId="3" fontId="9" fillId="0" borderId="1" xfId="0" applyNumberFormat="1" applyFont="1" applyBorder="1" applyAlignment="1">
      <alignment horizontal="right" vertical="center" wrapText="1"/>
    </xf>
    <xf numFmtId="190" fontId="9" fillId="0" borderId="1" xfId="2835" applyNumberFormat="1" applyFont="1" applyBorder="1" applyAlignment="1">
      <alignment horizontal="right" vertical="center" wrapText="1"/>
    </xf>
    <xf numFmtId="192" fontId="9" fillId="0" borderId="1" xfId="0" applyNumberFormat="1" applyFont="1" applyBorder="1" applyAlignment="1">
      <alignment horizontal="right" vertical="center" wrapText="1"/>
    </xf>
    <xf numFmtId="10" fontId="9" fillId="0" borderId="1" xfId="2835" applyNumberFormat="1" applyFont="1" applyBorder="1" applyAlignment="1">
      <alignment horizontal="right" vertical="center" wrapText="1"/>
    </xf>
    <xf numFmtId="0" fontId="4" fillId="0" borderId="0" xfId="0" applyFont="1" applyAlignment="1">
      <alignment vertical="center"/>
    </xf>
    <xf numFmtId="197" fontId="7" fillId="0" borderId="1" xfId="1523" applyNumberFormat="1" applyFont="1" applyFill="1" applyBorder="1" applyAlignment="1" applyProtection="1">
      <alignment horizontal="right" vertical="center" wrapText="1"/>
    </xf>
    <xf numFmtId="197" fontId="9" fillId="0" borderId="1" xfId="1523" applyNumberFormat="1" applyFont="1" applyBorder="1" applyAlignment="1">
      <alignment horizontal="right" vertical="center" wrapText="1"/>
    </xf>
    <xf numFmtId="0" fontId="9" fillId="0" borderId="1" xfId="1523" applyFont="1" applyFill="1" applyBorder="1" applyAlignment="1">
      <alignment horizontal="right" vertical="center" wrapText="1"/>
    </xf>
    <xf numFmtId="194" fontId="7" fillId="0" borderId="1" xfId="1523" applyNumberFormat="1" applyFont="1" applyFill="1" applyBorder="1" applyAlignment="1" applyProtection="1">
      <alignment horizontal="right" vertical="center" wrapText="1"/>
    </xf>
    <xf numFmtId="10" fontId="7" fillId="0" borderId="1" xfId="1523" applyNumberFormat="1" applyFont="1" applyFill="1" applyBorder="1" applyAlignment="1" applyProtection="1">
      <alignment horizontal="right" vertical="center" wrapText="1"/>
    </xf>
    <xf numFmtId="197" fontId="9" fillId="0" borderId="1" xfId="1523" applyNumberFormat="1" applyFont="1" applyBorder="1" applyAlignment="1"/>
    <xf numFmtId="194" fontId="7" fillId="0" borderId="1" xfId="1523" applyNumberFormat="1" applyFont="1" applyFill="1" applyBorder="1" applyAlignment="1" applyProtection="1">
      <alignment vertical="center" wrapText="1"/>
    </xf>
    <xf numFmtId="197" fontId="7" fillId="0" borderId="1" xfId="1523" applyNumberFormat="1" applyFont="1" applyFill="1" applyBorder="1" applyAlignment="1" applyProtection="1">
      <alignment vertical="center" wrapText="1"/>
    </xf>
    <xf numFmtId="10" fontId="9" fillId="0" borderId="1" xfId="3939" applyNumberFormat="1" applyFont="1" applyFill="1" applyBorder="1" applyAlignment="1" applyProtection="1">
      <alignment horizontal="right" vertical="center" wrapText="1"/>
    </xf>
    <xf numFmtId="197" fontId="9" fillId="0" borderId="1" xfId="1523" applyNumberFormat="1" applyFont="1" applyFill="1" applyBorder="1" applyAlignment="1">
      <alignment horizontal="right" vertical="center" wrapText="1"/>
    </xf>
    <xf numFmtId="0" fontId="60" fillId="0" borderId="1" xfId="1502" applyFont="1" applyBorder="1">
      <alignment vertical="center"/>
    </xf>
    <xf numFmtId="0" fontId="58" fillId="0" borderId="1" xfId="1502" applyFont="1" applyBorder="1">
      <alignment vertical="center"/>
    </xf>
    <xf numFmtId="0" fontId="58" fillId="0" borderId="1" xfId="2393" applyFont="1" applyFill="1" applyBorder="1" applyAlignment="1">
      <alignment horizontal="right" vertical="center" wrapText="1"/>
    </xf>
    <xf numFmtId="3" fontId="58" fillId="0" borderId="1" xfId="2393" applyNumberFormat="1" applyFont="1" applyFill="1" applyBorder="1" applyAlignment="1">
      <alignment horizontal="right" vertical="center" wrapText="1"/>
    </xf>
    <xf numFmtId="1" fontId="60" fillId="0" borderId="1" xfId="2393" applyNumberFormat="1" applyFont="1" applyFill="1" applyBorder="1" applyAlignment="1" applyProtection="1">
      <alignment horizontal="left" vertical="center"/>
      <protection locked="0"/>
    </xf>
    <xf numFmtId="0" fontId="58" fillId="0" borderId="1" xfId="0" applyFont="1" applyFill="1" applyBorder="1" applyAlignment="1">
      <alignment horizontal="right" vertical="center" wrapText="1"/>
    </xf>
    <xf numFmtId="0" fontId="58" fillId="0" borderId="1" xfId="0" applyFont="1" applyBorder="1" applyAlignment="1">
      <alignment horizontal="right" vertical="center" wrapText="1"/>
    </xf>
    <xf numFmtId="1" fontId="58" fillId="0" borderId="1" xfId="2393" applyNumberFormat="1" applyFont="1" applyFill="1" applyBorder="1" applyAlignment="1" applyProtection="1">
      <alignment horizontal="left" vertical="center" indent="1"/>
      <protection locked="0"/>
    </xf>
    <xf numFmtId="1" fontId="60" fillId="0" borderId="1" xfId="2393" applyNumberFormat="1" applyFont="1" applyFill="1" applyBorder="1" applyAlignment="1" applyProtection="1">
      <alignment vertical="center"/>
      <protection locked="0"/>
    </xf>
    <xf numFmtId="0" fontId="60" fillId="0" borderId="1" xfId="2393" applyFont="1" applyBorder="1" applyAlignment="1"/>
    <xf numFmtId="0" fontId="3" fillId="0" borderId="0" xfId="0" applyFont="1" applyFill="1" applyAlignment="1">
      <alignment vertical="center"/>
    </xf>
    <xf numFmtId="0" fontId="58" fillId="0" borderId="1" xfId="0" applyFont="1" applyFill="1" applyBorder="1" applyAlignment="1">
      <alignment vertical="center"/>
    </xf>
    <xf numFmtId="3" fontId="58" fillId="0" borderId="1" xfId="0" applyNumberFormat="1" applyFont="1" applyFill="1" applyBorder="1" applyAlignment="1" applyProtection="1">
      <alignment horizontal="right" vertical="center" wrapText="1"/>
    </xf>
    <xf numFmtId="3" fontId="58" fillId="0" borderId="1" xfId="0" applyNumberFormat="1" applyFont="1" applyFill="1" applyBorder="1" applyAlignment="1" applyProtection="1">
      <alignment horizontal="right" vertical="center"/>
    </xf>
    <xf numFmtId="3" fontId="58" fillId="0" borderId="1" xfId="0" applyNumberFormat="1" applyFont="1" applyFill="1" applyBorder="1" applyAlignment="1" applyProtection="1">
      <alignment horizontal="right" vertical="center" wrapText="1"/>
      <protection locked="0"/>
    </xf>
    <xf numFmtId="0" fontId="58" fillId="0" borderId="1" xfId="2393" applyFont="1" applyFill="1" applyBorder="1" applyAlignment="1">
      <alignment horizontal="center" vertical="center"/>
    </xf>
    <xf numFmtId="3" fontId="58" fillId="0" borderId="1" xfId="0" applyNumberFormat="1" applyFont="1" applyFill="1" applyBorder="1" applyAlignment="1">
      <alignment vertical="center"/>
    </xf>
    <xf numFmtId="0" fontId="58" fillId="0" borderId="1" xfId="0" applyFont="1" applyFill="1" applyBorder="1" applyAlignment="1">
      <alignment horizontal="right" vertical="center"/>
    </xf>
    <xf numFmtId="10" fontId="58" fillId="0" borderId="1" xfId="0" applyNumberFormat="1" applyFont="1" applyBorder="1" applyAlignment="1">
      <alignment horizontal="right" vertical="center" wrapText="1"/>
    </xf>
    <xf numFmtId="10" fontId="58" fillId="0" borderId="1" xfId="0" applyNumberFormat="1" applyFont="1" applyBorder="1" applyAlignment="1">
      <alignment horizontal="right" vertical="center"/>
    </xf>
    <xf numFmtId="0" fontId="3" fillId="0" borderId="0" xfId="2393" applyFont="1" applyAlignment="1">
      <alignment horizontal="center"/>
    </xf>
    <xf numFmtId="0" fontId="3" fillId="0" borderId="0" xfId="0" applyFont="1" applyAlignment="1">
      <alignment horizontal="center" vertical="center"/>
    </xf>
    <xf numFmtId="0" fontId="58" fillId="0" borderId="1" xfId="2801" applyFont="1" applyFill="1" applyBorder="1" applyAlignment="1">
      <alignment horizontal="right"/>
    </xf>
    <xf numFmtId="0" fontId="58" fillId="0" borderId="1" xfId="2801" applyFont="1" applyFill="1" applyBorder="1" applyAlignment="1"/>
    <xf numFmtId="0" fontId="58" fillId="0" borderId="1" xfId="0" applyFont="1" applyBorder="1" applyAlignment="1">
      <alignment vertical="center" wrapText="1"/>
    </xf>
    <xf numFmtId="3" fontId="58" fillId="0" borderId="1" xfId="2802" applyNumberFormat="1" applyFont="1" applyFill="1" applyBorder="1" applyAlignment="1" applyProtection="1">
      <alignment vertical="center"/>
    </xf>
    <xf numFmtId="0" fontId="60" fillId="0" borderId="1" xfId="2801" applyFont="1" applyFill="1" applyBorder="1" applyAlignment="1">
      <alignment horizontal="center" vertical="center"/>
    </xf>
    <xf numFmtId="1" fontId="58" fillId="0" borderId="1" xfId="2801" applyNumberFormat="1" applyFont="1" applyFill="1" applyBorder="1" applyAlignment="1" applyProtection="1">
      <alignment vertical="center"/>
      <protection locked="0"/>
    </xf>
    <xf numFmtId="1" fontId="58" fillId="0" borderId="1" xfId="2801" applyNumberFormat="1" applyFont="1" applyFill="1" applyBorder="1" applyAlignment="1" applyProtection="1">
      <alignment horizontal="left" vertical="center"/>
      <protection locked="0"/>
    </xf>
    <xf numFmtId="0" fontId="58" fillId="0" borderId="1" xfId="2801" applyNumberFormat="1" applyFont="1" applyFill="1" applyBorder="1" applyAlignment="1" applyProtection="1">
      <alignment vertical="center"/>
      <protection locked="0"/>
    </xf>
    <xf numFmtId="0" fontId="58" fillId="0" borderId="1" xfId="2801" applyNumberFormat="1" applyFont="1" applyBorder="1" applyAlignment="1" applyProtection="1">
      <alignment vertical="center"/>
      <protection locked="0"/>
    </xf>
    <xf numFmtId="0" fontId="58" fillId="0" borderId="1" xfId="2801" applyFont="1" applyFill="1" applyBorder="1"/>
    <xf numFmtId="0" fontId="58" fillId="0" borderId="1" xfId="2801" applyFont="1" applyFill="1" applyBorder="1" applyAlignment="1">
      <alignment horizontal="left" vertical="center"/>
    </xf>
    <xf numFmtId="0" fontId="58" fillId="0" borderId="1" xfId="2393" applyFont="1" applyFill="1" applyBorder="1" applyAlignment="1">
      <alignment vertical="center" wrapText="1"/>
    </xf>
    <xf numFmtId="3" fontId="58" fillId="0" borderId="1" xfId="2393" applyNumberFormat="1" applyFont="1" applyFill="1" applyBorder="1" applyAlignment="1">
      <alignment vertical="center" wrapText="1"/>
    </xf>
    <xf numFmtId="0" fontId="58" fillId="0" borderId="1" xfId="0" applyFont="1" applyFill="1" applyBorder="1" applyAlignment="1">
      <alignment vertical="center" wrapText="1"/>
    </xf>
    <xf numFmtId="0" fontId="60" fillId="0" borderId="1" xfId="1502" applyFont="1" applyBorder="1" applyAlignment="1">
      <alignment horizontal="left" vertical="center" wrapText="1"/>
    </xf>
    <xf numFmtId="0" fontId="58" fillId="0" borderId="1" xfId="1502" applyFont="1" applyBorder="1" applyAlignment="1">
      <alignment horizontal="left" vertical="center" wrapText="1"/>
    </xf>
    <xf numFmtId="1" fontId="60" fillId="0" borderId="1" xfId="2393" applyNumberFormat="1" applyFont="1" applyFill="1" applyBorder="1" applyAlignment="1" applyProtection="1">
      <alignment horizontal="left" vertical="center" wrapText="1"/>
      <protection locked="0"/>
    </xf>
    <xf numFmtId="1" fontId="58" fillId="0" borderId="1" xfId="2393" applyNumberFormat="1" applyFont="1" applyFill="1" applyBorder="1" applyAlignment="1" applyProtection="1">
      <alignment horizontal="left" vertical="center" wrapText="1" indent="1"/>
      <protection locked="0"/>
    </xf>
    <xf numFmtId="1" fontId="58" fillId="0" borderId="1" xfId="2393" applyNumberFormat="1" applyFont="1" applyFill="1" applyBorder="1" applyAlignment="1" applyProtection="1">
      <alignment horizontal="left" vertical="center" wrapText="1"/>
      <protection locked="0"/>
    </xf>
    <xf numFmtId="0" fontId="58" fillId="0" borderId="1" xfId="2393" applyFont="1" applyBorder="1" applyAlignment="1">
      <alignment horizontal="left" vertical="center" wrapText="1"/>
    </xf>
    <xf numFmtId="3" fontId="58" fillId="0" borderId="1" xfId="0" applyNumberFormat="1" applyFont="1" applyFill="1" applyBorder="1" applyAlignment="1" applyProtection="1">
      <alignment vertical="center" wrapText="1"/>
    </xf>
    <xf numFmtId="3" fontId="58" fillId="0" borderId="1" xfId="0" applyNumberFormat="1" applyFont="1" applyFill="1" applyBorder="1" applyAlignment="1" applyProtection="1">
      <alignment vertical="center"/>
    </xf>
    <xf numFmtId="3" fontId="58" fillId="0" borderId="1" xfId="0" applyNumberFormat="1" applyFont="1" applyFill="1" applyBorder="1" applyAlignment="1" applyProtection="1">
      <alignment vertical="center" wrapText="1"/>
      <protection locked="0"/>
    </xf>
    <xf numFmtId="0" fontId="58" fillId="0" borderId="1" xfId="2393" applyFont="1" applyFill="1" applyBorder="1" applyAlignment="1">
      <alignment horizontal="left" vertical="center" wrapText="1"/>
    </xf>
    <xf numFmtId="10" fontId="58" fillId="0" borderId="1" xfId="0" applyNumberFormat="1" applyFont="1" applyBorder="1" applyAlignment="1">
      <alignment vertical="center"/>
    </xf>
    <xf numFmtId="0" fontId="97" fillId="40" borderId="19" xfId="0" applyNumberFormat="1" applyFont="1" applyFill="1" applyBorder="1" applyAlignment="1" applyProtection="1">
      <alignment horizontal="left" vertical="center"/>
    </xf>
    <xf numFmtId="0" fontId="8" fillId="40" borderId="19" xfId="0" applyNumberFormat="1" applyFont="1" applyFill="1" applyBorder="1" applyAlignment="1" applyProtection="1">
      <alignment horizontal="left" vertical="center"/>
    </xf>
    <xf numFmtId="3" fontId="8" fillId="0" borderId="1" xfId="4983" applyNumberFormat="1" applyFont="1" applyFill="1" applyBorder="1">
      <alignment vertical="center"/>
    </xf>
    <xf numFmtId="0" fontId="0" fillId="0" borderId="0" xfId="0" applyAlignment="1"/>
    <xf numFmtId="0" fontId="0" fillId="2" borderId="22" xfId="0" applyNumberFormat="1" applyFont="1" applyFill="1" applyBorder="1" applyAlignment="1" applyProtection="1">
      <alignment wrapText="1"/>
    </xf>
    <xf numFmtId="0" fontId="0" fillId="2" borderId="0" xfId="0" applyFill="1" applyAlignment="1"/>
    <xf numFmtId="0" fontId="3" fillId="0" borderId="0" xfId="0" applyFont="1" applyAlignment="1"/>
    <xf numFmtId="0" fontId="85" fillId="0" borderId="1" xfId="0" applyFont="1" applyBorder="1" applyAlignment="1" applyProtection="1">
      <alignment horizontal="center" vertical="center"/>
    </xf>
    <xf numFmtId="0" fontId="99" fillId="0" borderId="1" xfId="0" applyFont="1" applyBorder="1" applyAlignment="1" applyProtection="1">
      <alignment horizontal="center" vertical="center" wrapText="1"/>
    </xf>
    <xf numFmtId="0" fontId="98" fillId="2" borderId="1" xfId="0" applyNumberFormat="1" applyFont="1" applyFill="1" applyBorder="1" applyAlignment="1" applyProtection="1">
      <alignment vertical="center"/>
    </xf>
    <xf numFmtId="3" fontId="98" fillId="2" borderId="1" xfId="0" applyNumberFormat="1" applyFont="1" applyFill="1" applyBorder="1" applyAlignment="1" applyProtection="1">
      <alignment horizontal="right" vertical="center"/>
    </xf>
    <xf numFmtId="10" fontId="98" fillId="2" borderId="1" xfId="0" applyNumberFormat="1" applyFont="1" applyFill="1" applyBorder="1" applyAlignment="1"/>
    <xf numFmtId="0" fontId="0" fillId="0" borderId="0" xfId="0" applyProtection="1">
      <alignment vertical="center"/>
    </xf>
    <xf numFmtId="10" fontId="98" fillId="0" borderId="1" xfId="0" applyNumberFormat="1" applyFont="1" applyBorder="1" applyProtection="1">
      <alignment vertical="center"/>
    </xf>
    <xf numFmtId="0" fontId="98" fillId="0" borderId="1" xfId="0" applyFont="1" applyBorder="1" applyProtection="1">
      <alignment vertical="center"/>
    </xf>
    <xf numFmtId="0" fontId="102" fillId="0" borderId="1" xfId="0" applyFont="1" applyBorder="1" applyAlignment="1" applyProtection="1">
      <alignment horizontal="left" vertical="center"/>
    </xf>
    <xf numFmtId="1" fontId="102" fillId="0" borderId="1" xfId="0" applyNumberFormat="1" applyFont="1" applyBorder="1" applyProtection="1">
      <alignment vertical="center"/>
    </xf>
    <xf numFmtId="0" fontId="102" fillId="0" borderId="1" xfId="0" applyFont="1" applyBorder="1" applyProtection="1">
      <alignment vertical="center"/>
    </xf>
    <xf numFmtId="0" fontId="85" fillId="0" borderId="1" xfId="2556" applyFont="1" applyFill="1" applyBorder="1" applyAlignment="1">
      <alignment horizontal="left" vertical="center"/>
    </xf>
    <xf numFmtId="0" fontId="102" fillId="0" borderId="0" xfId="0" applyFont="1" applyBorder="1" applyProtection="1">
      <alignment vertical="center"/>
    </xf>
    <xf numFmtId="0" fontId="98" fillId="0" borderId="0" xfId="0" applyFont="1" applyBorder="1" applyAlignment="1" applyProtection="1"/>
    <xf numFmtId="0" fontId="98" fillId="0" borderId="0" xfId="0" applyFont="1" applyBorder="1" applyProtection="1">
      <alignment vertical="center"/>
    </xf>
    <xf numFmtId="0" fontId="98" fillId="0" borderId="0" xfId="0" applyFont="1" applyBorder="1" applyAlignment="1" applyProtection="1">
      <alignment horizontal="right" vertical="center"/>
    </xf>
    <xf numFmtId="10" fontId="102" fillId="0" borderId="1" xfId="0" applyNumberFormat="1" applyFont="1" applyBorder="1" applyProtection="1">
      <alignment vertical="center"/>
    </xf>
    <xf numFmtId="3" fontId="8" fillId="0" borderId="1" xfId="0" applyNumberFormat="1" applyFont="1" applyFill="1" applyBorder="1" applyAlignment="1" applyProtection="1">
      <alignment horizontal="right" vertical="center"/>
    </xf>
    <xf numFmtId="3" fontId="8" fillId="0" borderId="20" xfId="0" applyNumberFormat="1" applyFont="1" applyFill="1" applyBorder="1" applyAlignment="1" applyProtection="1">
      <alignment horizontal="right" vertical="center"/>
    </xf>
    <xf numFmtId="0" fontId="8" fillId="0" borderId="19" xfId="0" applyNumberFormat="1" applyFont="1" applyFill="1" applyBorder="1" applyAlignment="1" applyProtection="1">
      <alignment horizontal="left" vertical="center"/>
    </xf>
    <xf numFmtId="3" fontId="8" fillId="0" borderId="21" xfId="0" applyNumberFormat="1" applyFont="1" applyFill="1" applyBorder="1" applyAlignment="1" applyProtection="1">
      <alignment horizontal="right" vertical="center"/>
    </xf>
    <xf numFmtId="0" fontId="97" fillId="0" borderId="19" xfId="0" applyNumberFormat="1" applyFont="1" applyFill="1" applyBorder="1" applyAlignment="1" applyProtection="1">
      <alignment horizontal="left" vertical="center"/>
    </xf>
    <xf numFmtId="0" fontId="1" fillId="0" borderId="1" xfId="1688" applyFont="1" applyBorder="1" applyAlignment="1">
      <alignment horizontal="center" vertical="center"/>
    </xf>
    <xf numFmtId="0" fontId="1" fillId="0" borderId="1" xfId="1688" applyFont="1" applyBorder="1" applyAlignment="1">
      <alignment horizontal="left" vertical="center" wrapText="1"/>
    </xf>
    <xf numFmtId="0" fontId="3" fillId="0" borderId="0" xfId="0" applyFont="1" applyProtection="1">
      <alignment vertical="center"/>
    </xf>
    <xf numFmtId="10" fontId="2" fillId="0" borderId="1" xfId="1688" applyNumberFormat="1" applyFont="1" applyBorder="1" applyAlignment="1"/>
    <xf numFmtId="0" fontId="103" fillId="0" borderId="0" xfId="0" applyFont="1" applyAlignment="1">
      <alignment vertical="center"/>
    </xf>
    <xf numFmtId="3" fontId="0" fillId="0" borderId="0" xfId="0" applyNumberFormat="1" applyAlignment="1">
      <alignment vertical="center"/>
    </xf>
    <xf numFmtId="3" fontId="8" fillId="0" borderId="19" xfId="4983" applyNumberFormat="1" applyFont="1" applyFill="1" applyBorder="1" applyAlignment="1" applyProtection="1">
      <alignment horizontal="right" vertical="center"/>
    </xf>
    <xf numFmtId="3" fontId="8" fillId="0" borderId="19" xfId="4983" applyNumberFormat="1" applyFont="1" applyFill="1" applyBorder="1">
      <alignment vertical="center"/>
    </xf>
    <xf numFmtId="3" fontId="0" fillId="0" borderId="1" xfId="0" applyNumberFormat="1" applyBorder="1" applyAlignment="1">
      <alignment vertical="center"/>
    </xf>
    <xf numFmtId="10" fontId="62" fillId="0" borderId="25" xfId="2801" applyNumberFormat="1" applyFont="1" applyFill="1" applyBorder="1" applyAlignment="1">
      <alignment horizontal="center"/>
    </xf>
    <xf numFmtId="0" fontId="7" fillId="0" borderId="0" xfId="0" applyFont="1" applyProtection="1">
      <alignment vertical="center"/>
    </xf>
    <xf numFmtId="0" fontId="11" fillId="0" borderId="1" xfId="0" applyFont="1" applyBorder="1" applyAlignment="1" applyProtection="1">
      <alignment horizontal="center" vertical="center"/>
    </xf>
    <xf numFmtId="0" fontId="7" fillId="0" borderId="1" xfId="0" applyFont="1" applyBorder="1" applyProtection="1">
      <alignment vertical="center"/>
    </xf>
    <xf numFmtId="49" fontId="38" fillId="0" borderId="1" xfId="0" applyNumberFormat="1" applyFont="1" applyFill="1" applyBorder="1" applyAlignment="1">
      <alignment horizontal="left" vertical="center"/>
    </xf>
    <xf numFmtId="0" fontId="11" fillId="0" borderId="1" xfId="0" applyFont="1" applyBorder="1" applyProtection="1">
      <alignment vertical="center"/>
    </xf>
    <xf numFmtId="0" fontId="71" fillId="0" borderId="27" xfId="0" applyFont="1" applyFill="1" applyBorder="1" applyAlignment="1" applyProtection="1">
      <alignment horizontal="center" vertical="center" wrapText="1"/>
    </xf>
    <xf numFmtId="0" fontId="71" fillId="0" borderId="0" xfId="0" applyFont="1" applyFill="1" applyBorder="1" applyAlignment="1" applyProtection="1">
      <alignment horizontal="center" vertical="center" wrapText="1"/>
    </xf>
    <xf numFmtId="0" fontId="7" fillId="0" borderId="0" xfId="0" applyFont="1" applyAlignment="1" applyProtection="1">
      <alignment horizontal="right" vertical="center"/>
    </xf>
    <xf numFmtId="0" fontId="105" fillId="0" borderId="1" xfId="0" applyFont="1" applyBorder="1" applyAlignment="1" applyProtection="1">
      <alignment horizontal="center" vertical="center"/>
    </xf>
    <xf numFmtId="0" fontId="0" fillId="0" borderId="0" xfId="0" applyFont="1" applyFill="1" applyBorder="1" applyProtection="1">
      <alignment vertical="center"/>
    </xf>
    <xf numFmtId="0" fontId="3" fillId="0" borderId="0" xfId="0" applyFont="1" applyFill="1" applyBorder="1" applyProtection="1">
      <alignment vertical="center"/>
    </xf>
    <xf numFmtId="0" fontId="60" fillId="0" borderId="1" xfId="2393" applyFont="1" applyFill="1" applyBorder="1" applyAlignment="1">
      <alignment horizontal="center" vertical="center"/>
    </xf>
    <xf numFmtId="3" fontId="60" fillId="0" borderId="1" xfId="2393" applyNumberFormat="1" applyFont="1" applyFill="1" applyBorder="1" applyAlignment="1">
      <alignment horizontal="right" vertical="center" wrapText="1"/>
    </xf>
    <xf numFmtId="3" fontId="60" fillId="0" borderId="1" xfId="0" applyNumberFormat="1" applyFont="1" applyFill="1" applyBorder="1" applyAlignment="1">
      <alignment horizontal="right" vertical="center"/>
    </xf>
    <xf numFmtId="10" fontId="60" fillId="0" borderId="1" xfId="0" applyNumberFormat="1" applyFont="1" applyBorder="1" applyAlignment="1">
      <alignment horizontal="right" vertical="center" wrapText="1"/>
    </xf>
    <xf numFmtId="10" fontId="60" fillId="0" borderId="1" xfId="0" applyNumberFormat="1" applyFont="1" applyBorder="1" applyAlignment="1">
      <alignment horizontal="right" vertical="center"/>
    </xf>
    <xf numFmtId="3" fontId="60" fillId="0" borderId="1" xfId="0" applyNumberFormat="1" applyFont="1" applyFill="1" applyBorder="1" applyAlignment="1">
      <alignment vertical="center"/>
    </xf>
    <xf numFmtId="0" fontId="60" fillId="0" borderId="1" xfId="2801" applyFont="1" applyFill="1" applyBorder="1" applyAlignment="1"/>
    <xf numFmtId="0" fontId="60" fillId="0" borderId="1" xfId="0" applyFont="1" applyBorder="1" applyAlignment="1">
      <alignment vertical="center" wrapText="1"/>
    </xf>
    <xf numFmtId="0" fontId="60" fillId="0" borderId="1" xfId="0" applyFont="1" applyBorder="1" applyAlignment="1">
      <alignment horizontal="right" vertical="center" wrapText="1"/>
    </xf>
    <xf numFmtId="0" fontId="60" fillId="0" borderId="1" xfId="2393" applyFont="1" applyFill="1" applyBorder="1" applyAlignment="1">
      <alignment horizontal="left" vertical="center" wrapText="1"/>
    </xf>
    <xf numFmtId="10" fontId="60" fillId="0" borderId="1" xfId="0" applyNumberFormat="1" applyFont="1" applyBorder="1" applyAlignment="1">
      <alignment vertical="center"/>
    </xf>
    <xf numFmtId="0" fontId="60" fillId="0" borderId="1" xfId="0" applyFont="1" applyFill="1" applyBorder="1" applyAlignment="1">
      <alignment horizontal="center" vertical="center" wrapText="1"/>
    </xf>
    <xf numFmtId="10" fontId="62" fillId="0" borderId="1" xfId="0" applyNumberFormat="1" applyFont="1" applyFill="1" applyBorder="1" applyAlignment="1">
      <alignment horizontal="center" vertical="center" wrapText="1"/>
    </xf>
    <xf numFmtId="3" fontId="99" fillId="2" borderId="1" xfId="0" applyNumberFormat="1" applyFont="1" applyFill="1" applyBorder="1" applyAlignment="1" applyProtection="1">
      <alignment horizontal="right" vertical="center"/>
    </xf>
    <xf numFmtId="10" fontId="99" fillId="2" borderId="1" xfId="0" applyNumberFormat="1" applyFont="1" applyFill="1" applyBorder="1" applyAlignment="1"/>
    <xf numFmtId="0" fontId="4" fillId="2" borderId="0" xfId="0" applyFont="1" applyFill="1" applyAlignment="1"/>
    <xf numFmtId="0" fontId="99" fillId="2" borderId="1" xfId="0" applyNumberFormat="1" applyFont="1" applyFill="1" applyBorder="1" applyAlignment="1" applyProtection="1">
      <alignment horizontal="left" vertical="center"/>
    </xf>
    <xf numFmtId="0" fontId="9" fillId="0" borderId="0" xfId="1502" applyFont="1" applyBorder="1">
      <alignment vertical="center"/>
    </xf>
    <xf numFmtId="0" fontId="60" fillId="0" borderId="1" xfId="1502" applyFont="1" applyBorder="1" applyAlignment="1">
      <alignment horizontal="center" vertical="center"/>
    </xf>
    <xf numFmtId="3" fontId="58" fillId="0" borderId="1" xfId="2833" applyNumberFormat="1" applyFont="1" applyFill="1" applyBorder="1" applyAlignment="1" applyProtection="1">
      <alignment horizontal="left" vertical="center"/>
    </xf>
    <xf numFmtId="0" fontId="58" fillId="0" borderId="1" xfId="1502" applyFont="1" applyBorder="1" applyAlignment="1">
      <alignment horizontal="right" vertical="center"/>
    </xf>
    <xf numFmtId="0" fontId="58" fillId="0" borderId="1" xfId="1502" applyFont="1" applyBorder="1" applyAlignment="1">
      <alignment horizontal="center" vertical="center"/>
    </xf>
    <xf numFmtId="10" fontId="58" fillId="0" borderId="1" xfId="1502" applyNumberFormat="1" applyFont="1" applyBorder="1" applyAlignment="1">
      <alignment horizontal="center" vertical="center"/>
    </xf>
    <xf numFmtId="10" fontId="9" fillId="0" borderId="1" xfId="0" applyNumberFormat="1" applyFont="1" applyBorder="1" applyAlignment="1">
      <alignment horizontal="right" vertical="center"/>
    </xf>
    <xf numFmtId="0" fontId="58" fillId="0" borderId="1" xfId="1502" applyFont="1" applyBorder="1" applyAlignment="1">
      <alignment horizontal="left" vertical="center"/>
    </xf>
    <xf numFmtId="0" fontId="58" fillId="0" borderId="1" xfId="1502" applyFont="1" applyBorder="1" applyAlignment="1">
      <alignment vertical="center"/>
    </xf>
    <xf numFmtId="0" fontId="99" fillId="0" borderId="1" xfId="1502" applyFont="1" applyBorder="1" applyAlignment="1">
      <alignment horizontal="center" vertical="center"/>
    </xf>
    <xf numFmtId="10" fontId="58" fillId="0" borderId="1" xfId="1502" applyNumberFormat="1" applyFont="1" applyBorder="1">
      <alignment vertical="center"/>
    </xf>
    <xf numFmtId="195" fontId="3" fillId="0" borderId="1" xfId="0" applyNumberFormat="1" applyFont="1" applyBorder="1" applyAlignment="1">
      <alignment vertical="center"/>
    </xf>
    <xf numFmtId="0" fontId="71" fillId="0" borderId="1" xfId="0" applyFont="1" applyFill="1" applyBorder="1" applyAlignment="1" applyProtection="1">
      <alignment horizontal="center" vertical="center" wrapText="1"/>
    </xf>
    <xf numFmtId="0" fontId="3" fillId="0" borderId="0" xfId="0" applyFont="1" applyFill="1" applyProtection="1">
      <alignment vertical="center"/>
    </xf>
    <xf numFmtId="0" fontId="0" fillId="0" borderId="0" xfId="0" applyFill="1" applyProtection="1">
      <alignment vertical="center"/>
    </xf>
    <xf numFmtId="0" fontId="7" fillId="0" borderId="0" xfId="0" applyFont="1" applyFill="1" applyProtection="1">
      <alignment vertical="center"/>
    </xf>
    <xf numFmtId="0" fontId="3" fillId="0" borderId="0" xfId="0" applyFont="1" applyFill="1" applyAlignment="1" applyProtection="1"/>
    <xf numFmtId="0" fontId="8" fillId="0" borderId="0" xfId="0" applyFont="1" applyFill="1" applyAlignment="1" applyProtection="1">
      <alignment horizontal="right" vertical="center"/>
    </xf>
    <xf numFmtId="0" fontId="11" fillId="0" borderId="1" xfId="0" applyFont="1" applyFill="1" applyBorder="1" applyAlignment="1" applyProtection="1">
      <alignment horizontal="center" vertical="center"/>
    </xf>
    <xf numFmtId="0" fontId="0" fillId="0" borderId="23" xfId="0" applyFill="1" applyBorder="1" applyAlignment="1">
      <alignment horizontal="left" vertical="center" shrinkToFit="1"/>
    </xf>
    <xf numFmtId="10" fontId="7" fillId="0" borderId="1" xfId="0" applyNumberFormat="1" applyFont="1" applyFill="1" applyBorder="1" applyProtection="1">
      <alignment vertical="center"/>
    </xf>
    <xf numFmtId="0" fontId="0" fillId="0" borderId="28" xfId="0" applyFill="1" applyBorder="1" applyAlignment="1">
      <alignment horizontal="right" vertical="center" shrinkToFit="1"/>
    </xf>
    <xf numFmtId="0" fontId="0" fillId="0" borderId="23" xfId="0" applyFill="1" applyBorder="1" applyAlignment="1">
      <alignment horizontal="right" vertical="center" shrinkToFit="1"/>
    </xf>
    <xf numFmtId="0" fontId="0" fillId="0" borderId="0" xfId="0" applyFill="1" applyAlignment="1">
      <alignment vertical="center"/>
    </xf>
    <xf numFmtId="0" fontId="7" fillId="0" borderId="1" xfId="0" applyFont="1" applyFill="1" applyBorder="1" applyProtection="1">
      <alignment vertical="center"/>
    </xf>
    <xf numFmtId="196" fontId="7" fillId="0" borderId="1" xfId="0" applyNumberFormat="1" applyFont="1" applyFill="1" applyBorder="1" applyProtection="1">
      <alignment vertical="center"/>
    </xf>
    <xf numFmtId="0" fontId="7" fillId="0" borderId="23" xfId="0" applyFont="1" applyFill="1" applyBorder="1" applyAlignment="1">
      <alignment horizontal="left" vertical="center" shrinkToFit="1"/>
    </xf>
    <xf numFmtId="0" fontId="0" fillId="0" borderId="0" xfId="0" applyFill="1" applyBorder="1" applyAlignment="1">
      <alignment horizontal="left" vertical="center" shrinkToFit="1"/>
    </xf>
    <xf numFmtId="0" fontId="0" fillId="0" borderId="1" xfId="0" applyFill="1" applyBorder="1" applyAlignment="1">
      <alignment horizontal="left" vertical="center" shrinkToFit="1"/>
    </xf>
    <xf numFmtId="0" fontId="0" fillId="0" borderId="0" xfId="0" applyFill="1" applyBorder="1" applyAlignment="1">
      <alignment horizontal="right" vertical="center" shrinkToFit="1"/>
    </xf>
    <xf numFmtId="0" fontId="4" fillId="0" borderId="0" xfId="0" applyFont="1" applyFill="1" applyProtection="1">
      <alignment vertical="center"/>
    </xf>
    <xf numFmtId="0" fontId="7" fillId="0" borderId="24" xfId="0" applyFont="1" applyFill="1" applyBorder="1" applyAlignment="1">
      <alignment horizontal="left" vertical="center" shrinkToFit="1"/>
    </xf>
    <xf numFmtId="0" fontId="0" fillId="0" borderId="26" xfId="0" applyFill="1" applyBorder="1" applyAlignment="1">
      <alignment horizontal="right" vertical="center" shrinkToFit="1"/>
    </xf>
    <xf numFmtId="0" fontId="0" fillId="0" borderId="1" xfId="0" applyFill="1" applyBorder="1" applyAlignment="1">
      <alignment horizontal="right" vertical="center" shrinkToFit="1"/>
    </xf>
    <xf numFmtId="0" fontId="0" fillId="0" borderId="1" xfId="0" applyFill="1" applyBorder="1" applyProtection="1">
      <alignment vertical="center"/>
    </xf>
    <xf numFmtId="196" fontId="4" fillId="0" borderId="0" xfId="0" applyNumberFormat="1" applyFont="1" applyFill="1" applyProtection="1">
      <alignment vertical="center"/>
    </xf>
    <xf numFmtId="10" fontId="9" fillId="0" borderId="1" xfId="0" applyNumberFormat="1" applyFont="1" applyFill="1" applyBorder="1" applyProtection="1">
      <alignment vertical="center"/>
    </xf>
    <xf numFmtId="0" fontId="9" fillId="0" borderId="1" xfId="0" applyNumberFormat="1" applyFont="1" applyFill="1" applyBorder="1" applyAlignment="1" applyProtection="1">
      <alignment horizontal="left" vertical="center"/>
    </xf>
    <xf numFmtId="0" fontId="9" fillId="0" borderId="1" xfId="0" applyFont="1" applyFill="1" applyBorder="1" applyAlignment="1">
      <alignment horizontal="left" vertical="center" shrinkToFit="1"/>
    </xf>
    <xf numFmtId="0" fontId="9" fillId="0" borderId="1" xfId="0" applyFont="1" applyFill="1" applyBorder="1" applyProtection="1">
      <alignment vertical="center"/>
    </xf>
    <xf numFmtId="49" fontId="9" fillId="0" borderId="1" xfId="0" applyNumberFormat="1" applyFont="1" applyFill="1" applyBorder="1" applyAlignment="1">
      <alignment horizontal="left" vertical="center"/>
    </xf>
    <xf numFmtId="0" fontId="9" fillId="0" borderId="1" xfId="0" applyFont="1" applyFill="1" applyBorder="1" applyAlignment="1">
      <alignment horizontal="right" vertical="center" shrinkToFit="1"/>
    </xf>
    <xf numFmtId="0" fontId="71" fillId="0" borderId="1" xfId="0" applyFont="1" applyFill="1" applyBorder="1" applyAlignment="1" applyProtection="1">
      <alignment horizontal="left" vertical="center" shrinkToFit="1"/>
    </xf>
    <xf numFmtId="196" fontId="71" fillId="0" borderId="1" xfId="0" applyNumberFormat="1" applyFont="1" applyFill="1" applyBorder="1" applyProtection="1">
      <alignment vertical="center"/>
    </xf>
    <xf numFmtId="10" fontId="3" fillId="0" borderId="0" xfId="0" applyNumberFormat="1" applyFont="1" applyFill="1" applyBorder="1" applyProtection="1">
      <alignment vertical="center"/>
    </xf>
    <xf numFmtId="0" fontId="0" fillId="0" borderId="25" xfId="0" applyFill="1" applyBorder="1" applyProtection="1">
      <alignment vertical="center"/>
    </xf>
    <xf numFmtId="10" fontId="11" fillId="0" borderId="1" xfId="0" applyNumberFormat="1" applyFont="1" applyFill="1" applyBorder="1" applyProtection="1">
      <alignment vertical="center"/>
    </xf>
    <xf numFmtId="10" fontId="71" fillId="0" borderId="1" xfId="0" applyNumberFormat="1" applyFont="1" applyFill="1" applyBorder="1" applyProtection="1">
      <alignment vertical="center"/>
    </xf>
    <xf numFmtId="196" fontId="7" fillId="0" borderId="1" xfId="4984" applyNumberFormat="1" applyFont="1" applyFill="1" applyBorder="1" applyAlignment="1">
      <alignment horizontal="right" vertical="center"/>
    </xf>
    <xf numFmtId="3" fontId="62" fillId="0" borderId="1" xfId="2802" applyNumberFormat="1" applyFont="1" applyFill="1" applyBorder="1" applyAlignment="1" applyProtection="1">
      <alignment horizontal="left" vertical="center" wrapText="1"/>
    </xf>
    <xf numFmtId="3" fontId="8" fillId="0" borderId="1" xfId="4983" applyNumberFormat="1" applyFont="1" applyFill="1" applyBorder="1" applyAlignment="1" applyProtection="1">
      <alignment horizontal="right" vertical="center"/>
    </xf>
    <xf numFmtId="0" fontId="60" fillId="0" borderId="1" xfId="1502" applyFont="1" applyBorder="1" applyAlignment="1">
      <alignment vertical="center"/>
    </xf>
    <xf numFmtId="10" fontId="60" fillId="0" borderId="1" xfId="1502" applyNumberFormat="1" applyFont="1" applyBorder="1" applyAlignment="1">
      <alignment horizontal="center" vertical="center"/>
    </xf>
    <xf numFmtId="10" fontId="71" fillId="0" borderId="1" xfId="0" applyNumberFormat="1" applyFont="1" applyBorder="1" applyAlignment="1">
      <alignment horizontal="right" vertical="center"/>
    </xf>
    <xf numFmtId="0" fontId="71" fillId="0" borderId="1" xfId="0" applyFont="1" applyBorder="1" applyAlignment="1">
      <alignment vertical="center"/>
    </xf>
    <xf numFmtId="9" fontId="71" fillId="0" borderId="1" xfId="0" applyNumberFormat="1" applyFont="1" applyBorder="1" applyAlignment="1">
      <alignment vertical="center"/>
    </xf>
    <xf numFmtId="190" fontId="71" fillId="0" borderId="1" xfId="2835" applyNumberFormat="1" applyFont="1" applyBorder="1" applyAlignment="1">
      <alignment horizontal="right" vertical="center" wrapText="1"/>
    </xf>
    <xf numFmtId="10" fontId="71" fillId="0" borderId="1" xfId="1250" applyNumberFormat="1" applyFont="1" applyBorder="1" applyAlignment="1">
      <alignment horizontal="right" vertical="center" wrapText="1"/>
    </xf>
    <xf numFmtId="10" fontId="71" fillId="0" borderId="1" xfId="2835" applyNumberFormat="1" applyFont="1" applyBorder="1" applyAlignment="1">
      <alignment horizontal="right" vertical="center" wrapText="1"/>
    </xf>
    <xf numFmtId="0" fontId="11" fillId="0" borderId="1" xfId="1523" applyNumberFormat="1" applyFont="1" applyFill="1" applyBorder="1" applyAlignment="1" applyProtection="1">
      <alignment horizontal="center" vertical="center" wrapText="1"/>
    </xf>
    <xf numFmtId="3" fontId="71" fillId="0" borderId="1" xfId="2835" applyNumberFormat="1" applyFont="1" applyBorder="1" applyAlignment="1">
      <alignment horizontal="center" vertical="center" wrapText="1"/>
    </xf>
    <xf numFmtId="10" fontId="4" fillId="0" borderId="1" xfId="2835" applyNumberFormat="1" applyFont="1" applyBorder="1" applyAlignment="1">
      <alignment horizontal="right" vertical="center" wrapText="1"/>
    </xf>
    <xf numFmtId="0" fontId="60" fillId="0" borderId="1" xfId="0" applyFont="1" applyBorder="1" applyAlignment="1">
      <alignment vertical="center"/>
    </xf>
    <xf numFmtId="9" fontId="59" fillId="0" borderId="1" xfId="1502" applyNumberFormat="1" applyFont="1" applyBorder="1">
      <alignment vertical="center"/>
    </xf>
    <xf numFmtId="0" fontId="59" fillId="0" borderId="1" xfId="1502" applyFont="1" applyBorder="1">
      <alignment vertical="center"/>
    </xf>
    <xf numFmtId="197" fontId="4" fillId="0" borderId="1" xfId="0" applyNumberFormat="1" applyFont="1" applyBorder="1" applyAlignment="1">
      <alignment vertical="center"/>
    </xf>
    <xf numFmtId="10" fontId="71" fillId="0" borderId="1" xfId="3939" applyNumberFormat="1" applyFont="1" applyFill="1" applyBorder="1" applyAlignment="1" applyProtection="1">
      <alignment horizontal="right" vertical="center" wrapText="1"/>
    </xf>
    <xf numFmtId="0" fontId="4" fillId="0" borderId="1" xfId="0" applyFont="1" applyBorder="1" applyAlignment="1">
      <alignment horizontal="right" vertical="center"/>
    </xf>
    <xf numFmtId="197" fontId="4" fillId="0" borderId="1" xfId="0" applyNumberFormat="1" applyFont="1" applyBorder="1" applyAlignment="1">
      <alignment horizontal="right" vertical="center"/>
    </xf>
    <xf numFmtId="10" fontId="11" fillId="0" borderId="1" xfId="1523" applyNumberFormat="1" applyFont="1" applyFill="1" applyBorder="1" applyAlignment="1" applyProtection="1">
      <alignment horizontal="right" vertical="center" wrapText="1"/>
    </xf>
    <xf numFmtId="10" fontId="4" fillId="0" borderId="1" xfId="0" applyNumberFormat="1" applyFont="1" applyBorder="1" applyAlignment="1">
      <alignment vertical="center"/>
    </xf>
    <xf numFmtId="10" fontId="60" fillId="0" borderId="1" xfId="1502" applyNumberFormat="1" applyFont="1" applyBorder="1">
      <alignment vertical="center"/>
    </xf>
    <xf numFmtId="195" fontId="4" fillId="0" borderId="1" xfId="0" applyNumberFormat="1" applyFont="1" applyBorder="1" applyAlignment="1">
      <alignment vertical="center"/>
    </xf>
    <xf numFmtId="10" fontId="9" fillId="0" borderId="1" xfId="1523" applyNumberFormat="1" applyFont="1" applyBorder="1" applyAlignment="1">
      <alignment horizontal="right"/>
    </xf>
    <xf numFmtId="197" fontId="71" fillId="0" borderId="1" xfId="0" applyNumberFormat="1" applyFont="1" applyBorder="1" applyAlignment="1">
      <alignment vertical="center"/>
    </xf>
    <xf numFmtId="10" fontId="71" fillId="0" borderId="1" xfId="1523" applyNumberFormat="1" applyFont="1" applyBorder="1" applyAlignment="1">
      <alignment horizontal="right"/>
    </xf>
    <xf numFmtId="3" fontId="71" fillId="0" borderId="1" xfId="2835" applyNumberFormat="1" applyFont="1" applyBorder="1" applyAlignment="1">
      <alignment horizontal="right" vertical="center" wrapText="1"/>
    </xf>
    <xf numFmtId="0" fontId="11" fillId="0" borderId="29" xfId="0" applyFont="1" applyBorder="1" applyAlignment="1" applyProtection="1">
      <alignment horizontal="center" vertical="center"/>
    </xf>
    <xf numFmtId="0" fontId="59" fillId="0" borderId="29" xfId="1502" applyFont="1" applyBorder="1">
      <alignment vertical="center"/>
    </xf>
    <xf numFmtId="0" fontId="11" fillId="0" borderId="29" xfId="0" applyFont="1" applyBorder="1" applyProtection="1">
      <alignment vertical="center"/>
    </xf>
    <xf numFmtId="3" fontId="97" fillId="0" borderId="19" xfId="4983" applyNumberFormat="1" applyFont="1" applyFill="1" applyBorder="1">
      <alignment vertical="center"/>
    </xf>
    <xf numFmtId="10" fontId="63" fillId="0" borderId="25" xfId="2801" applyNumberFormat="1" applyFont="1" applyFill="1" applyBorder="1" applyAlignment="1">
      <alignment horizontal="center"/>
    </xf>
    <xf numFmtId="10" fontId="63" fillId="0" borderId="1" xfId="0" applyNumberFormat="1" applyFont="1" applyFill="1" applyBorder="1" applyAlignment="1">
      <alignment horizontal="center" vertical="center" wrapText="1"/>
    </xf>
    <xf numFmtId="1" fontId="85" fillId="0" borderId="1" xfId="1530" applyNumberFormat="1" applyFont="1" applyBorder="1">
      <alignment vertical="center"/>
    </xf>
    <xf numFmtId="10" fontId="85" fillId="0" borderId="1" xfId="0" applyNumberFormat="1" applyFont="1" applyBorder="1" applyProtection="1">
      <alignment vertical="center"/>
    </xf>
    <xf numFmtId="10" fontId="99" fillId="0" borderId="1" xfId="0" applyNumberFormat="1" applyFont="1" applyBorder="1" applyProtection="1">
      <alignment vertical="center"/>
    </xf>
    <xf numFmtId="0" fontId="3" fillId="0" borderId="0" xfId="2852" applyFont="1" applyAlignment="1">
      <alignment horizontal="center" vertical="center"/>
    </xf>
    <xf numFmtId="0" fontId="7" fillId="0" borderId="0" xfId="1502">
      <alignment vertical="center"/>
    </xf>
    <xf numFmtId="0" fontId="60" fillId="0" borderId="1" xfId="2852" applyFont="1" applyBorder="1" applyAlignment="1">
      <alignment horizontal="center" vertical="center" wrapText="1"/>
    </xf>
    <xf numFmtId="0" fontId="60" fillId="0" borderId="1" xfId="2852" applyFont="1" applyBorder="1">
      <alignment vertical="center"/>
    </xf>
    <xf numFmtId="0" fontId="58" fillId="0" borderId="1" xfId="2852" applyFont="1" applyBorder="1">
      <alignment vertical="center"/>
    </xf>
    <xf numFmtId="0" fontId="58" fillId="0" borderId="1" xfId="2852" applyFont="1" applyBorder="1" applyAlignment="1">
      <alignment horizontal="left" vertical="center" indent="1"/>
    </xf>
    <xf numFmtId="0" fontId="8" fillId="0" borderId="0" xfId="0" applyFont="1" applyAlignment="1">
      <alignment horizontal="center" vertical="center"/>
    </xf>
    <xf numFmtId="0" fontId="4" fillId="0" borderId="0" xfId="0" applyFont="1" applyAlignment="1">
      <alignment horizontal="left" vertical="center" wrapText="1"/>
    </xf>
    <xf numFmtId="0" fontId="86" fillId="0" borderId="0" xfId="1837" applyFont="1" applyAlignment="1">
      <alignment horizontal="center" vertical="top" wrapText="1"/>
    </xf>
    <xf numFmtId="0" fontId="90" fillId="0" borderId="0" xfId="1837" applyFont="1" applyFill="1" applyAlignment="1">
      <alignment horizontal="left" vertical="center"/>
    </xf>
    <xf numFmtId="0" fontId="92" fillId="0" borderId="0" xfId="2393" applyFont="1" applyFill="1" applyAlignment="1">
      <alignment horizontal="center"/>
    </xf>
    <xf numFmtId="0" fontId="55" fillId="0" borderId="0" xfId="2393" applyFont="1" applyFill="1" applyAlignment="1">
      <alignment horizontal="center"/>
    </xf>
    <xf numFmtId="0" fontId="101" fillId="0" borderId="0" xfId="0" applyFont="1" applyAlignment="1" applyProtection="1">
      <alignment horizontal="center" vertical="center"/>
    </xf>
    <xf numFmtId="0" fontId="8" fillId="0" borderId="0" xfId="0" applyNumberFormat="1" applyFont="1" applyFill="1" applyAlignment="1" applyProtection="1">
      <alignment horizontal="right" vertical="center"/>
    </xf>
    <xf numFmtId="0" fontId="100" fillId="0" borderId="0" xfId="0" applyNumberFormat="1" applyFont="1" applyFill="1" applyAlignment="1" applyProtection="1">
      <alignment horizontal="center" vertical="center"/>
    </xf>
    <xf numFmtId="0" fontId="108" fillId="0" borderId="0" xfId="2852" applyFont="1" applyAlignment="1">
      <alignment horizontal="center" vertical="center"/>
    </xf>
    <xf numFmtId="0" fontId="4" fillId="0" borderId="0" xfId="0" applyFont="1" applyAlignment="1">
      <alignment horizontal="left" vertical="center" wrapText="1"/>
    </xf>
    <xf numFmtId="0" fontId="9" fillId="0" borderId="0" xfId="0" applyFont="1" applyAlignment="1" applyProtection="1">
      <alignment horizontal="left" vertical="center" wrapText="1"/>
    </xf>
    <xf numFmtId="0" fontId="96" fillId="0" borderId="22" xfId="1688" applyFont="1" applyBorder="1" applyAlignment="1">
      <alignment horizontal="right"/>
    </xf>
    <xf numFmtId="0" fontId="94" fillId="0" borderId="0" xfId="1688" applyFont="1" applyBorder="1" applyAlignment="1">
      <alignment horizontal="center" vertical="center"/>
    </xf>
    <xf numFmtId="0" fontId="106" fillId="0" borderId="0" xfId="1502" applyFont="1" applyAlignment="1">
      <alignment horizontal="center" vertical="center"/>
    </xf>
    <xf numFmtId="0" fontId="107" fillId="0" borderId="0" xfId="1502" applyFont="1" applyAlignment="1">
      <alignment horizontal="center" vertical="center"/>
    </xf>
    <xf numFmtId="0" fontId="69" fillId="0" borderId="0" xfId="1502" applyFont="1" applyAlignment="1">
      <alignment horizontal="center" vertical="center"/>
    </xf>
    <xf numFmtId="0" fontId="104" fillId="0" borderId="0" xfId="0" applyFont="1" applyFill="1" applyAlignment="1" applyProtection="1">
      <alignment horizontal="center" vertical="center"/>
    </xf>
    <xf numFmtId="0" fontId="104" fillId="0" borderId="0" xfId="0" applyFont="1" applyAlignment="1" applyProtection="1">
      <alignment horizontal="center" vertical="center"/>
    </xf>
    <xf numFmtId="0" fontId="4" fillId="0" borderId="29" xfId="0" applyFont="1" applyBorder="1" applyAlignment="1" applyProtection="1">
      <alignment horizontal="left" vertical="center" wrapText="1"/>
    </xf>
    <xf numFmtId="0" fontId="92" fillId="0" borderId="0" xfId="2835" applyFont="1" applyAlignment="1">
      <alignment horizontal="center" vertical="center"/>
    </xf>
    <xf numFmtId="0" fontId="87" fillId="0" borderId="0" xfId="1523" applyNumberFormat="1" applyFont="1" applyFill="1" applyBorder="1" applyAlignment="1" applyProtection="1">
      <alignment horizontal="center" vertical="center"/>
    </xf>
    <xf numFmtId="0" fontId="109" fillId="0" borderId="0" xfId="0" applyFont="1" applyAlignment="1">
      <alignment horizontal="center" vertical="center"/>
    </xf>
    <xf numFmtId="0" fontId="110" fillId="0" borderId="0" xfId="0" applyFont="1" applyAlignment="1">
      <alignment horizontal="left" vertical="center"/>
    </xf>
    <xf numFmtId="0" fontId="111" fillId="0" borderId="0" xfId="0" applyFont="1" applyBorder="1" applyAlignment="1">
      <alignment horizontal="right" vertical="center"/>
    </xf>
    <xf numFmtId="0" fontId="112" fillId="0" borderId="19" xfId="0" applyFont="1" applyBorder="1" applyAlignment="1">
      <alignment horizontal="left" vertical="center"/>
    </xf>
    <xf numFmtId="0" fontId="112" fillId="0" borderId="2" xfId="0" applyFont="1" applyBorder="1" applyAlignment="1">
      <alignment horizontal="left" vertical="center"/>
    </xf>
    <xf numFmtId="0" fontId="112" fillId="0" borderId="25" xfId="0" applyFont="1" applyBorder="1" applyAlignment="1">
      <alignment horizontal="left" vertical="center"/>
    </xf>
    <xf numFmtId="0" fontId="113" fillId="0" borderId="1" xfId="0" applyFont="1" applyBorder="1" applyAlignment="1">
      <alignment horizontal="left" vertical="center"/>
    </xf>
    <xf numFmtId="198" fontId="113" fillId="0" borderId="1" xfId="4603" applyNumberFormat="1" applyFont="1" applyBorder="1" applyAlignment="1">
      <alignment vertical="center" wrapText="1"/>
    </xf>
    <xf numFmtId="198" fontId="98" fillId="0" borderId="1" xfId="4603" applyNumberFormat="1" applyFont="1" applyBorder="1" applyAlignment="1">
      <alignment vertical="center"/>
    </xf>
    <xf numFmtId="0" fontId="109" fillId="0" borderId="0" xfId="0" applyFont="1" applyAlignment="1">
      <alignment vertical="center"/>
    </xf>
    <xf numFmtId="0" fontId="88" fillId="0" borderId="0" xfId="1837" applyFont="1">
      <alignment vertical="center"/>
    </xf>
    <xf numFmtId="0" fontId="88" fillId="0" borderId="0" xfId="1837" applyFont="1" applyAlignment="1">
      <alignment horizontal="center" vertical="center"/>
    </xf>
    <xf numFmtId="0" fontId="88" fillId="0" borderId="0" xfId="1837" applyFont="1" applyAlignment="1">
      <alignment horizontal="right" vertical="center"/>
    </xf>
    <xf numFmtId="0" fontId="114" fillId="0" borderId="0" xfId="0" applyFont="1" applyAlignment="1">
      <alignment vertical="center"/>
    </xf>
  </cellXfs>
  <cellStyles count="4985">
    <cellStyle name=" 3]_x000d_&#10;Zoomed=1_x000d_&#10;Row=0_x000d_&#10;Column=0_x000d_&#10;Height=300_x000d_&#10;Width=300_x000d_&#10;FontName=細明體_x000d_&#10;FontStyle=0_x000d_&#10;FontSize=9_x000d_&#10;PrtFontName=Co 2" xfId="4982"/>
    <cellStyle name="?鹎%U龡&amp;H齲_x0001_C铣_x0014__x0007__x0001__x0001_" xfId="28"/>
    <cellStyle name="?鹎%U龡&amp;H齲_x0001_C铣_x0014__x0007__x0001__x0001_ 2" xfId="3"/>
    <cellStyle name="?鹎%U龡&amp;H齲_x0001_C铣_x0014__x0007__x0001__x0001_ 2 2" xfId="16"/>
    <cellStyle name="?鹎%U龡&amp;H齲_x0001_C铣_x0014__x0007__x0001__x0001_ 2 2 10" xfId="33"/>
    <cellStyle name="?鹎%U龡&amp;H齲_x0001_C铣_x0014__x0007__x0001__x0001_ 2 2 10 2" xfId="2856"/>
    <cellStyle name="?鹎%U龡&amp;H齲_x0001_C铣_x0014__x0007__x0001__x0001_ 2 2 11" xfId="44"/>
    <cellStyle name="?鹎%U龡&amp;H齲_x0001_C铣_x0014__x0007__x0001__x0001_ 2 2 11 2" xfId="2857"/>
    <cellStyle name="?鹎%U龡&amp;H齲_x0001_C铣_x0014__x0007__x0001__x0001_ 2 2 12" xfId="2855"/>
    <cellStyle name="?鹎%U龡&amp;H齲_x0001_C铣_x0014__x0007__x0001__x0001_ 2 2 2" xfId="51"/>
    <cellStyle name="?鹎%U龡&amp;H齲_x0001_C铣_x0014__x0007__x0001__x0001_ 2 2 2 10" xfId="2858"/>
    <cellStyle name="?鹎%U龡&amp;H齲_x0001_C铣_x0014__x0007__x0001__x0001_ 2 2 2 2" xfId="54"/>
    <cellStyle name="?鹎%U龡&amp;H齲_x0001_C铣_x0014__x0007__x0001__x0001_ 2 2 2 2 2" xfId="56"/>
    <cellStyle name="?鹎%U龡&amp;H齲_x0001_C铣_x0014__x0007__x0001__x0001_ 2 2 2 2 2 2" xfId="60"/>
    <cellStyle name="?鹎%U龡&amp;H齲_x0001_C铣_x0014__x0007__x0001__x0001_ 2 2 2 2 2 2 2" xfId="2861"/>
    <cellStyle name="?鹎%U龡&amp;H齲_x0001_C铣_x0014__x0007__x0001__x0001_ 2 2 2 2 2 3" xfId="67"/>
    <cellStyle name="?鹎%U龡&amp;H齲_x0001_C铣_x0014__x0007__x0001__x0001_ 2 2 2 2 2 3 2" xfId="2862"/>
    <cellStyle name="?鹎%U龡&amp;H齲_x0001_C铣_x0014__x0007__x0001__x0001_ 2 2 2 2 2 4" xfId="72"/>
    <cellStyle name="?鹎%U龡&amp;H齲_x0001_C铣_x0014__x0007__x0001__x0001_ 2 2 2 2 2 4 2" xfId="2863"/>
    <cellStyle name="?鹎%U龡&amp;H齲_x0001_C铣_x0014__x0007__x0001__x0001_ 2 2 2 2 2 5" xfId="2860"/>
    <cellStyle name="?鹎%U龡&amp;H齲_x0001_C铣_x0014__x0007__x0001__x0001_ 2 2 2 2 2_2015财政决算公开" xfId="2864"/>
    <cellStyle name="?鹎%U龡&amp;H齲_x0001_C铣_x0014__x0007__x0001__x0001_ 2 2 2 2 3" xfId="75"/>
    <cellStyle name="?鹎%U龡&amp;H齲_x0001_C铣_x0014__x0007__x0001__x0001_ 2 2 2 2 3 2" xfId="82"/>
    <cellStyle name="?鹎%U龡&amp;H齲_x0001_C铣_x0014__x0007__x0001__x0001_ 2 2 2 2 3 2 2" xfId="2866"/>
    <cellStyle name="?鹎%U龡&amp;H齲_x0001_C铣_x0014__x0007__x0001__x0001_ 2 2 2 2 3 3" xfId="89"/>
    <cellStyle name="?鹎%U龡&amp;H齲_x0001_C铣_x0014__x0007__x0001__x0001_ 2 2 2 2 3 3 2" xfId="2867"/>
    <cellStyle name="?鹎%U龡&amp;H齲_x0001_C铣_x0014__x0007__x0001__x0001_ 2 2 2 2 3 4" xfId="2865"/>
    <cellStyle name="?鹎%U龡&amp;H齲_x0001_C铣_x0014__x0007__x0001__x0001_ 2 2 2 2 3_2015财政决算公开" xfId="2868"/>
    <cellStyle name="?鹎%U龡&amp;H齲_x0001_C铣_x0014__x0007__x0001__x0001_ 2 2 2 2 4" xfId="11"/>
    <cellStyle name="?鹎%U龡&amp;H齲_x0001_C铣_x0014__x0007__x0001__x0001_ 2 2 2 2 4 2" xfId="48"/>
    <cellStyle name="?鹎%U龡&amp;H齲_x0001_C铣_x0014__x0007__x0001__x0001_ 2 2 2 2 4 2 2" xfId="2870"/>
    <cellStyle name="?鹎%U龡&amp;H齲_x0001_C铣_x0014__x0007__x0001__x0001_ 2 2 2 2 4 3" xfId="94"/>
    <cellStyle name="?鹎%U龡&amp;H齲_x0001_C铣_x0014__x0007__x0001__x0001_ 2 2 2 2 4 3 2" xfId="2871"/>
    <cellStyle name="?鹎%U龡&amp;H齲_x0001_C铣_x0014__x0007__x0001__x0001_ 2 2 2 2 4 4" xfId="98"/>
    <cellStyle name="?鹎%U龡&amp;H齲_x0001_C铣_x0014__x0007__x0001__x0001_ 2 2 2 2 4 4 2" xfId="2872"/>
    <cellStyle name="?鹎%U龡&amp;H齲_x0001_C铣_x0014__x0007__x0001__x0001_ 2 2 2 2 4 5" xfId="2869"/>
    <cellStyle name="?鹎%U龡&amp;H齲_x0001_C铣_x0014__x0007__x0001__x0001_ 2 2 2 2 4_2015财政决算公开" xfId="2873"/>
    <cellStyle name="?鹎%U龡&amp;H齲_x0001_C铣_x0014__x0007__x0001__x0001_ 2 2 2 2 5" xfId="103"/>
    <cellStyle name="?鹎%U龡&amp;H齲_x0001_C铣_x0014__x0007__x0001__x0001_ 2 2 2 2 5 2" xfId="2874"/>
    <cellStyle name="?鹎%U龡&amp;H齲_x0001_C铣_x0014__x0007__x0001__x0001_ 2 2 2 2 6" xfId="27"/>
    <cellStyle name="?鹎%U龡&amp;H齲_x0001_C铣_x0014__x0007__x0001__x0001_ 2 2 2 2 6 2" xfId="2875"/>
    <cellStyle name="?鹎%U龡&amp;H齲_x0001_C铣_x0014__x0007__x0001__x0001_ 2 2 2 2 7" xfId="105"/>
    <cellStyle name="?鹎%U龡&amp;H齲_x0001_C铣_x0014__x0007__x0001__x0001_ 2 2 2 2 7 2" xfId="2876"/>
    <cellStyle name="?鹎%U龡&amp;H齲_x0001_C铣_x0014__x0007__x0001__x0001_ 2 2 2 2 8" xfId="2859"/>
    <cellStyle name="?鹎%U龡&amp;H齲_x0001_C铣_x0014__x0007__x0001__x0001_ 2 2 2 2_2015财政决算公开" xfId="2877"/>
    <cellStyle name="?鹎%U龡&amp;H齲_x0001_C铣_x0014__x0007__x0001__x0001_ 2 2 2 3" xfId="106"/>
    <cellStyle name="?鹎%U龡&amp;H齲_x0001_C铣_x0014__x0007__x0001__x0001_ 2 2 2 3 2" xfId="108"/>
    <cellStyle name="?鹎%U龡&amp;H齲_x0001_C铣_x0014__x0007__x0001__x0001_ 2 2 2 3 2 2" xfId="2879"/>
    <cellStyle name="?鹎%U龡&amp;H齲_x0001_C铣_x0014__x0007__x0001__x0001_ 2 2 2 3 3" xfId="111"/>
    <cellStyle name="?鹎%U龡&amp;H齲_x0001_C铣_x0014__x0007__x0001__x0001_ 2 2 2 3 3 2" xfId="2880"/>
    <cellStyle name="?鹎%U龡&amp;H齲_x0001_C铣_x0014__x0007__x0001__x0001_ 2 2 2 3 4" xfId="113"/>
    <cellStyle name="?鹎%U龡&amp;H齲_x0001_C铣_x0014__x0007__x0001__x0001_ 2 2 2 3 4 2" xfId="2881"/>
    <cellStyle name="?鹎%U龡&amp;H齲_x0001_C铣_x0014__x0007__x0001__x0001_ 2 2 2 3 5" xfId="2878"/>
    <cellStyle name="?鹎%U龡&amp;H齲_x0001_C铣_x0014__x0007__x0001__x0001_ 2 2 2 3_2015财政决算公开" xfId="2882"/>
    <cellStyle name="?鹎%U龡&amp;H齲_x0001_C铣_x0014__x0007__x0001__x0001_ 2 2 2 4" xfId="114"/>
    <cellStyle name="?鹎%U龡&amp;H齲_x0001_C铣_x0014__x0007__x0001__x0001_ 2 2 2 4 2" xfId="19"/>
    <cellStyle name="?鹎%U龡&amp;H齲_x0001_C铣_x0014__x0007__x0001__x0001_ 2 2 2 4 2 2" xfId="2884"/>
    <cellStyle name="?鹎%U龡&amp;H齲_x0001_C铣_x0014__x0007__x0001__x0001_ 2 2 2 4 3" xfId="119"/>
    <cellStyle name="?鹎%U龡&amp;H齲_x0001_C铣_x0014__x0007__x0001__x0001_ 2 2 2 4 3 2" xfId="2885"/>
    <cellStyle name="?鹎%U龡&amp;H齲_x0001_C铣_x0014__x0007__x0001__x0001_ 2 2 2 4 4" xfId="120"/>
    <cellStyle name="?鹎%U龡&amp;H齲_x0001_C铣_x0014__x0007__x0001__x0001_ 2 2 2 4 4 2" xfId="2886"/>
    <cellStyle name="?鹎%U龡&amp;H齲_x0001_C铣_x0014__x0007__x0001__x0001_ 2 2 2 4 5" xfId="2883"/>
    <cellStyle name="?鹎%U龡&amp;H齲_x0001_C铣_x0014__x0007__x0001__x0001_ 2 2 2 4_2015财政决算公开" xfId="2887"/>
    <cellStyle name="?鹎%U龡&amp;H齲_x0001_C铣_x0014__x0007__x0001__x0001_ 2 2 2 5" xfId="121"/>
    <cellStyle name="?鹎%U龡&amp;H齲_x0001_C铣_x0014__x0007__x0001__x0001_ 2 2 2 5 2" xfId="62"/>
    <cellStyle name="?鹎%U龡&amp;H齲_x0001_C铣_x0014__x0007__x0001__x0001_ 2 2 2 5 2 2" xfId="2889"/>
    <cellStyle name="?鹎%U龡&amp;H齲_x0001_C铣_x0014__x0007__x0001__x0001_ 2 2 2 5 3" xfId="68"/>
    <cellStyle name="?鹎%U龡&amp;H齲_x0001_C铣_x0014__x0007__x0001__x0001_ 2 2 2 5 3 2" xfId="2890"/>
    <cellStyle name="?鹎%U龡&amp;H齲_x0001_C铣_x0014__x0007__x0001__x0001_ 2 2 2 5 4" xfId="2888"/>
    <cellStyle name="?鹎%U龡&amp;H齲_x0001_C铣_x0014__x0007__x0001__x0001_ 2 2 2 5_2015财政决算公开" xfId="2891"/>
    <cellStyle name="?鹎%U龡&amp;H齲_x0001_C铣_x0014__x0007__x0001__x0001_ 2 2 2 6" xfId="124"/>
    <cellStyle name="?鹎%U龡&amp;H齲_x0001_C铣_x0014__x0007__x0001__x0001_ 2 2 2 6 2" xfId="84"/>
    <cellStyle name="?鹎%U龡&amp;H齲_x0001_C铣_x0014__x0007__x0001__x0001_ 2 2 2 6 2 2" xfId="2893"/>
    <cellStyle name="?鹎%U龡&amp;H齲_x0001_C铣_x0014__x0007__x0001__x0001_ 2 2 2 6 3" xfId="126"/>
    <cellStyle name="?鹎%U龡&amp;H齲_x0001_C铣_x0014__x0007__x0001__x0001_ 2 2 2 6 3 2" xfId="2894"/>
    <cellStyle name="?鹎%U龡&amp;H齲_x0001_C铣_x0014__x0007__x0001__x0001_ 2 2 2 6 4" xfId="52"/>
    <cellStyle name="?鹎%U龡&amp;H齲_x0001_C铣_x0014__x0007__x0001__x0001_ 2 2 2 6 4 2" xfId="2895"/>
    <cellStyle name="?鹎%U龡&amp;H齲_x0001_C铣_x0014__x0007__x0001__x0001_ 2 2 2 6 5" xfId="2892"/>
    <cellStyle name="?鹎%U龡&amp;H齲_x0001_C铣_x0014__x0007__x0001__x0001_ 2 2 2 6_2015财政决算公开" xfId="2896"/>
    <cellStyle name="?鹎%U龡&amp;H齲_x0001_C铣_x0014__x0007__x0001__x0001_ 2 2 2 7" xfId="30"/>
    <cellStyle name="?鹎%U龡&amp;H齲_x0001_C铣_x0014__x0007__x0001__x0001_ 2 2 2 7 2" xfId="2897"/>
    <cellStyle name="?鹎%U龡&amp;H齲_x0001_C铣_x0014__x0007__x0001__x0001_ 2 2 2 8" xfId="38"/>
    <cellStyle name="?鹎%U龡&amp;H齲_x0001_C铣_x0014__x0007__x0001__x0001_ 2 2 2 8 2" xfId="2898"/>
    <cellStyle name="?鹎%U龡&amp;H齲_x0001_C铣_x0014__x0007__x0001__x0001_ 2 2 2 9" xfId="129"/>
    <cellStyle name="?鹎%U龡&amp;H齲_x0001_C铣_x0014__x0007__x0001__x0001_ 2 2 2 9 2" xfId="2899"/>
    <cellStyle name="?鹎%U龡&amp;H齲_x0001_C铣_x0014__x0007__x0001__x0001_ 2 2 2_2015财政决算公开" xfId="2900"/>
    <cellStyle name="?鹎%U龡&amp;H齲_x0001_C铣_x0014__x0007__x0001__x0001_ 2 2 3" xfId="92"/>
    <cellStyle name="?鹎%U龡&amp;H齲_x0001_C铣_x0014__x0007__x0001__x0001_ 2 2 3 2" xfId="132"/>
    <cellStyle name="?鹎%U龡&amp;H齲_x0001_C铣_x0014__x0007__x0001__x0001_ 2 2 3 2 2" xfId="133"/>
    <cellStyle name="?鹎%U龡&amp;H齲_x0001_C铣_x0014__x0007__x0001__x0001_ 2 2 3 2 2 2" xfId="2903"/>
    <cellStyle name="?鹎%U龡&amp;H齲_x0001_C铣_x0014__x0007__x0001__x0001_ 2 2 3 2 3" xfId="18"/>
    <cellStyle name="?鹎%U龡&amp;H齲_x0001_C铣_x0014__x0007__x0001__x0001_ 2 2 3 2 3 2" xfId="2904"/>
    <cellStyle name="?鹎%U龡&amp;H齲_x0001_C铣_x0014__x0007__x0001__x0001_ 2 2 3 2 4" xfId="118"/>
    <cellStyle name="?鹎%U龡&amp;H齲_x0001_C铣_x0014__x0007__x0001__x0001_ 2 2 3 2 4 2" xfId="2905"/>
    <cellStyle name="?鹎%U龡&amp;H齲_x0001_C铣_x0014__x0007__x0001__x0001_ 2 2 3 2 5" xfId="2902"/>
    <cellStyle name="?鹎%U龡&amp;H齲_x0001_C铣_x0014__x0007__x0001__x0001_ 2 2 3 2_2015财政决算公开" xfId="2906"/>
    <cellStyle name="?鹎%U龡&amp;H齲_x0001_C铣_x0014__x0007__x0001__x0001_ 2 2 3 3" xfId="55"/>
    <cellStyle name="?鹎%U龡&amp;H齲_x0001_C铣_x0014__x0007__x0001__x0001_ 2 2 3 3 2" xfId="57"/>
    <cellStyle name="?鹎%U龡&amp;H齲_x0001_C铣_x0014__x0007__x0001__x0001_ 2 2 3 3 2 2" xfId="2908"/>
    <cellStyle name="?鹎%U龡&amp;H齲_x0001_C铣_x0014__x0007__x0001__x0001_ 2 2 3 3 3" xfId="61"/>
    <cellStyle name="?鹎%U龡&amp;H齲_x0001_C铣_x0014__x0007__x0001__x0001_ 2 2 3 3 3 2" xfId="2909"/>
    <cellStyle name="?鹎%U龡&amp;H齲_x0001_C铣_x0014__x0007__x0001__x0001_ 2 2 3 3 4" xfId="2907"/>
    <cellStyle name="?鹎%U龡&amp;H齲_x0001_C铣_x0014__x0007__x0001__x0001_ 2 2 3 3_2015财政决算公开" xfId="2910"/>
    <cellStyle name="?鹎%U龡&amp;H齲_x0001_C铣_x0014__x0007__x0001__x0001_ 2 2 3 4" xfId="74"/>
    <cellStyle name="?鹎%U龡&amp;H齲_x0001_C铣_x0014__x0007__x0001__x0001_ 2 2 3 4 2" xfId="78"/>
    <cellStyle name="?鹎%U龡&amp;H齲_x0001_C铣_x0014__x0007__x0001__x0001_ 2 2 3 4 2 2" xfId="2912"/>
    <cellStyle name="?鹎%U龡&amp;H齲_x0001_C铣_x0014__x0007__x0001__x0001_ 2 2 3 4 3" xfId="83"/>
    <cellStyle name="?鹎%U龡&amp;H齲_x0001_C铣_x0014__x0007__x0001__x0001_ 2 2 3 4 3 2" xfId="2913"/>
    <cellStyle name="?鹎%U龡&amp;H齲_x0001_C铣_x0014__x0007__x0001__x0001_ 2 2 3 4 4" xfId="125"/>
    <cellStyle name="?鹎%U龡&amp;H齲_x0001_C铣_x0014__x0007__x0001__x0001_ 2 2 3 4 4 2" xfId="2914"/>
    <cellStyle name="?鹎%U龡&amp;H齲_x0001_C铣_x0014__x0007__x0001__x0001_ 2 2 3 4 5" xfId="2911"/>
    <cellStyle name="?鹎%U龡&amp;H齲_x0001_C铣_x0014__x0007__x0001__x0001_ 2 2 3 4_2015财政决算公开" xfId="2915"/>
    <cellStyle name="?鹎%U龡&amp;H齲_x0001_C铣_x0014__x0007__x0001__x0001_ 2 2 3 5" xfId="9"/>
    <cellStyle name="?鹎%U龡&amp;H齲_x0001_C铣_x0014__x0007__x0001__x0001_ 2 2 3 5 2" xfId="2916"/>
    <cellStyle name="?鹎%U龡&amp;H齲_x0001_C铣_x0014__x0007__x0001__x0001_ 2 2 3 6" xfId="101"/>
    <cellStyle name="?鹎%U龡&amp;H齲_x0001_C铣_x0014__x0007__x0001__x0001_ 2 2 3 6 2" xfId="2917"/>
    <cellStyle name="?鹎%U龡&amp;H齲_x0001_C铣_x0014__x0007__x0001__x0001_ 2 2 3 7" xfId="25"/>
    <cellStyle name="?鹎%U龡&amp;H齲_x0001_C铣_x0014__x0007__x0001__x0001_ 2 2 3 7 2" xfId="2918"/>
    <cellStyle name="?鹎%U龡&amp;H齲_x0001_C铣_x0014__x0007__x0001__x0001_ 2 2 3 8" xfId="2901"/>
    <cellStyle name="?鹎%U龡&amp;H齲_x0001_C铣_x0014__x0007__x0001__x0001_ 2 2 3_2015财政决算公开" xfId="2919"/>
    <cellStyle name="?鹎%U龡&amp;H齲_x0001_C铣_x0014__x0007__x0001__x0001_ 2 2 4" xfId="96"/>
    <cellStyle name="?鹎%U龡&amp;H齲_x0001_C铣_x0014__x0007__x0001__x0001_ 2 2 4 2" xfId="4"/>
    <cellStyle name="?鹎%U龡&amp;H齲_x0001_C铣_x0014__x0007__x0001__x0001_ 2 2 4 2 2" xfId="2921"/>
    <cellStyle name="?鹎%U龡&amp;H齲_x0001_C铣_x0014__x0007__x0001__x0001_ 2 2 4 3" xfId="107"/>
    <cellStyle name="?鹎%U龡&amp;H齲_x0001_C铣_x0014__x0007__x0001__x0001_ 2 2 4 3 2" xfId="2922"/>
    <cellStyle name="?鹎%U龡&amp;H齲_x0001_C铣_x0014__x0007__x0001__x0001_ 2 2 4 4" xfId="110"/>
    <cellStyle name="?鹎%U龡&amp;H齲_x0001_C铣_x0014__x0007__x0001__x0001_ 2 2 4 4 2" xfId="2923"/>
    <cellStyle name="?鹎%U龡&amp;H齲_x0001_C铣_x0014__x0007__x0001__x0001_ 2 2 4 5" xfId="2920"/>
    <cellStyle name="?鹎%U龡&amp;H齲_x0001_C铣_x0014__x0007__x0001__x0001_ 2 2 4_2015财政决算公开" xfId="2924"/>
    <cellStyle name="?鹎%U龡&amp;H齲_x0001_C铣_x0014__x0007__x0001__x0001_ 2 2 5" xfId="131"/>
    <cellStyle name="?鹎%U龡&amp;H齲_x0001_C铣_x0014__x0007__x0001__x0001_ 2 2 5 2" xfId="136"/>
    <cellStyle name="?鹎%U龡&amp;H齲_x0001_C铣_x0014__x0007__x0001__x0001_ 2 2 5 2 2" xfId="2926"/>
    <cellStyle name="?鹎%U龡&amp;H齲_x0001_C铣_x0014__x0007__x0001__x0001_ 2 2 5 3" xfId="138"/>
    <cellStyle name="?鹎%U龡&amp;H齲_x0001_C铣_x0014__x0007__x0001__x0001_ 2 2 5 3 2" xfId="2927"/>
    <cellStyle name="?鹎%U龡&amp;H齲_x0001_C铣_x0014__x0007__x0001__x0001_ 2 2 5 4" xfId="139"/>
    <cellStyle name="?鹎%U龡&amp;H齲_x0001_C铣_x0014__x0007__x0001__x0001_ 2 2 5 4 2" xfId="2928"/>
    <cellStyle name="?鹎%U龡&amp;H齲_x0001_C铣_x0014__x0007__x0001__x0001_ 2 2 5 5" xfId="2925"/>
    <cellStyle name="?鹎%U龡&amp;H齲_x0001_C铣_x0014__x0007__x0001__x0001_ 2 2 5_2015财政决算公开" xfId="2929"/>
    <cellStyle name="?鹎%U龡&amp;H齲_x0001_C铣_x0014__x0007__x0001__x0001_ 2 2 6" xfId="141"/>
    <cellStyle name="?鹎%U龡&amp;H齲_x0001_C铣_x0014__x0007__x0001__x0001_ 2 2 6 2" xfId="144"/>
    <cellStyle name="?鹎%U龡&amp;H齲_x0001_C铣_x0014__x0007__x0001__x0001_ 2 2 6 2 2" xfId="2931"/>
    <cellStyle name="?鹎%U龡&amp;H齲_x0001_C铣_x0014__x0007__x0001__x0001_ 2 2 6 3" xfId="146"/>
    <cellStyle name="?鹎%U龡&amp;H齲_x0001_C铣_x0014__x0007__x0001__x0001_ 2 2 6 3 2" xfId="2932"/>
    <cellStyle name="?鹎%U龡&amp;H齲_x0001_C铣_x0014__x0007__x0001__x0001_ 2 2 6 4" xfId="2930"/>
    <cellStyle name="?鹎%U龡&amp;H齲_x0001_C铣_x0014__x0007__x0001__x0001_ 2 2 6_2015财政决算公开" xfId="2933"/>
    <cellStyle name="?鹎%U龡&amp;H齲_x0001_C铣_x0014__x0007__x0001__x0001_ 2 2 7" xfId="151"/>
    <cellStyle name="?鹎%U龡&amp;H齲_x0001_C铣_x0014__x0007__x0001__x0001_ 2 2 7 2" xfId="157"/>
    <cellStyle name="?鹎%U龡&amp;H齲_x0001_C铣_x0014__x0007__x0001__x0001_ 2 2 7 2 2" xfId="2935"/>
    <cellStyle name="?鹎%U龡&amp;H齲_x0001_C铣_x0014__x0007__x0001__x0001_ 2 2 7 3" xfId="160"/>
    <cellStyle name="?鹎%U龡&amp;H齲_x0001_C铣_x0014__x0007__x0001__x0001_ 2 2 7 3 2" xfId="2936"/>
    <cellStyle name="?鹎%U龡&amp;H齲_x0001_C铣_x0014__x0007__x0001__x0001_ 2 2 7 4" xfId="162"/>
    <cellStyle name="?鹎%U龡&amp;H齲_x0001_C铣_x0014__x0007__x0001__x0001_ 2 2 7 4 2" xfId="2937"/>
    <cellStyle name="?鹎%U龡&amp;H齲_x0001_C铣_x0014__x0007__x0001__x0001_ 2 2 7 5" xfId="2934"/>
    <cellStyle name="?鹎%U龡&amp;H齲_x0001_C铣_x0014__x0007__x0001__x0001_ 2 2 7_2015财政决算公开" xfId="2938"/>
    <cellStyle name="?鹎%U龡&amp;H齲_x0001_C铣_x0014__x0007__x0001__x0001_ 2 2 8" xfId="15"/>
    <cellStyle name="?鹎%U龡&amp;H齲_x0001_C铣_x0014__x0007__x0001__x0001_ 2 2 8 2" xfId="2939"/>
    <cellStyle name="?鹎%U龡&amp;H齲_x0001_C铣_x0014__x0007__x0001__x0001_ 2 2 9" xfId="165"/>
    <cellStyle name="?鹎%U龡&amp;H齲_x0001_C铣_x0014__x0007__x0001__x0001_ 2 2 9 2" xfId="2940"/>
    <cellStyle name="?鹎%U龡&amp;H齲_x0001_C铣_x0014__x0007__x0001__x0001_ 2 2_2015财政决算公开" xfId="2941"/>
    <cellStyle name="?鹎%U龡&amp;H齲_x0001_C铣_x0014__x0007__x0001__x0001_ 2 3" xfId="164"/>
    <cellStyle name="?鹎%U龡&amp;H齲_x0001_C铣_x0014__x0007__x0001__x0001_ 2 3 10" xfId="2942"/>
    <cellStyle name="?鹎%U龡&amp;H齲_x0001_C铣_x0014__x0007__x0001__x0001_ 2 3 2" xfId="167"/>
    <cellStyle name="?鹎%U龡&amp;H齲_x0001_C铣_x0014__x0007__x0001__x0001_ 2 3 2 2" xfId="168"/>
    <cellStyle name="?鹎%U龡&amp;H齲_x0001_C铣_x0014__x0007__x0001__x0001_ 2 3 2 2 2" xfId="169"/>
    <cellStyle name="?鹎%U龡&amp;H齲_x0001_C铣_x0014__x0007__x0001__x0001_ 2 3 2 2 2 2" xfId="2945"/>
    <cellStyle name="?鹎%U龡&amp;H齲_x0001_C铣_x0014__x0007__x0001__x0001_ 2 3 2 2 3" xfId="142"/>
    <cellStyle name="?鹎%U龡&amp;H齲_x0001_C铣_x0014__x0007__x0001__x0001_ 2 3 2 2 3 2" xfId="2946"/>
    <cellStyle name="?鹎%U龡&amp;H齲_x0001_C铣_x0014__x0007__x0001__x0001_ 2 3 2 2 4" xfId="145"/>
    <cellStyle name="?鹎%U龡&amp;H齲_x0001_C铣_x0014__x0007__x0001__x0001_ 2 3 2 2 4 2" xfId="2947"/>
    <cellStyle name="?鹎%U龡&amp;H齲_x0001_C铣_x0014__x0007__x0001__x0001_ 2 3 2 2 5" xfId="2944"/>
    <cellStyle name="?鹎%U龡&amp;H齲_x0001_C铣_x0014__x0007__x0001__x0001_ 2 3 2 2_2015财政决算公开" xfId="2948"/>
    <cellStyle name="?鹎%U龡&amp;H齲_x0001_C铣_x0014__x0007__x0001__x0001_ 2 3 2 3" xfId="5"/>
    <cellStyle name="?鹎%U龡&amp;H齲_x0001_C铣_x0014__x0007__x0001__x0001_ 2 3 2 3 2" xfId="171"/>
    <cellStyle name="?鹎%U龡&amp;H齲_x0001_C铣_x0014__x0007__x0001__x0001_ 2 3 2 3 2 2" xfId="2950"/>
    <cellStyle name="?鹎%U龡&amp;H齲_x0001_C铣_x0014__x0007__x0001__x0001_ 2 3 2 3 3" xfId="154"/>
    <cellStyle name="?鹎%U龡&amp;H齲_x0001_C铣_x0014__x0007__x0001__x0001_ 2 3 2 3 3 2" xfId="2951"/>
    <cellStyle name="?鹎%U龡&amp;H齲_x0001_C铣_x0014__x0007__x0001__x0001_ 2 3 2 3 4" xfId="2949"/>
    <cellStyle name="?鹎%U龡&amp;H齲_x0001_C铣_x0014__x0007__x0001__x0001_ 2 3 2 3_2015财政决算公开" xfId="2952"/>
    <cellStyle name="?鹎%U龡&amp;H齲_x0001_C铣_x0014__x0007__x0001__x0001_ 2 3 2 4" xfId="173"/>
    <cellStyle name="?鹎%U龡&amp;H齲_x0001_C铣_x0014__x0007__x0001__x0001_ 2 3 2 4 2" xfId="175"/>
    <cellStyle name="?鹎%U龡&amp;H齲_x0001_C铣_x0014__x0007__x0001__x0001_ 2 3 2 4 2 2" xfId="2954"/>
    <cellStyle name="?鹎%U龡&amp;H齲_x0001_C铣_x0014__x0007__x0001__x0001_ 2 3 2 4 3" xfId="50"/>
    <cellStyle name="?鹎%U龡&amp;H齲_x0001_C铣_x0014__x0007__x0001__x0001_ 2 3 2 4 3 2" xfId="2955"/>
    <cellStyle name="?鹎%U龡&amp;H齲_x0001_C铣_x0014__x0007__x0001__x0001_ 2 3 2 4 4" xfId="91"/>
    <cellStyle name="?鹎%U龡&amp;H齲_x0001_C铣_x0014__x0007__x0001__x0001_ 2 3 2 4 4 2" xfId="2956"/>
    <cellStyle name="?鹎%U龡&amp;H齲_x0001_C铣_x0014__x0007__x0001__x0001_ 2 3 2 4 5" xfId="2953"/>
    <cellStyle name="?鹎%U龡&amp;H齲_x0001_C铣_x0014__x0007__x0001__x0001_ 2 3 2 4_2015财政决算公开" xfId="2957"/>
    <cellStyle name="?鹎%U龡&amp;H齲_x0001_C铣_x0014__x0007__x0001__x0001_ 2 3 2 5" xfId="177"/>
    <cellStyle name="?鹎%U龡&amp;H齲_x0001_C铣_x0014__x0007__x0001__x0001_ 2 3 2 5 2" xfId="2958"/>
    <cellStyle name="?鹎%U龡&amp;H齲_x0001_C铣_x0014__x0007__x0001__x0001_ 2 3 2 6" xfId="178"/>
    <cellStyle name="?鹎%U龡&amp;H齲_x0001_C铣_x0014__x0007__x0001__x0001_ 2 3 2 6 2" xfId="2959"/>
    <cellStyle name="?鹎%U龡&amp;H齲_x0001_C铣_x0014__x0007__x0001__x0001_ 2 3 2 7" xfId="180"/>
    <cellStyle name="?鹎%U龡&amp;H齲_x0001_C铣_x0014__x0007__x0001__x0001_ 2 3 2 7 2" xfId="2960"/>
    <cellStyle name="?鹎%U龡&amp;H齲_x0001_C铣_x0014__x0007__x0001__x0001_ 2 3 2 8" xfId="2943"/>
    <cellStyle name="?鹎%U龡&amp;H齲_x0001_C铣_x0014__x0007__x0001__x0001_ 2 3 2_2015财政决算公开" xfId="2961"/>
    <cellStyle name="?鹎%U龡&amp;H齲_x0001_C铣_x0014__x0007__x0001__x0001_ 2 3 3" xfId="182"/>
    <cellStyle name="?鹎%U龡&amp;H齲_x0001_C铣_x0014__x0007__x0001__x0001_ 2 3 3 2" xfId="183"/>
    <cellStyle name="?鹎%U龡&amp;H齲_x0001_C铣_x0014__x0007__x0001__x0001_ 2 3 3 2 2" xfId="2963"/>
    <cellStyle name="?鹎%U龡&amp;H齲_x0001_C铣_x0014__x0007__x0001__x0001_ 2 3 3 3" xfId="184"/>
    <cellStyle name="?鹎%U龡&amp;H齲_x0001_C铣_x0014__x0007__x0001__x0001_ 2 3 3 3 2" xfId="2964"/>
    <cellStyle name="?鹎%U龡&amp;H齲_x0001_C铣_x0014__x0007__x0001__x0001_ 2 3 3 4" xfId="187"/>
    <cellStyle name="?鹎%U龡&amp;H齲_x0001_C铣_x0014__x0007__x0001__x0001_ 2 3 3 4 2" xfId="2965"/>
    <cellStyle name="?鹎%U龡&amp;H齲_x0001_C铣_x0014__x0007__x0001__x0001_ 2 3 3 5" xfId="2962"/>
    <cellStyle name="?鹎%U龡&amp;H齲_x0001_C铣_x0014__x0007__x0001__x0001_ 2 3 3_2015财政决算公开" xfId="2966"/>
    <cellStyle name="?鹎%U龡&amp;H齲_x0001_C铣_x0014__x0007__x0001__x0001_ 2 3 4" xfId="188"/>
    <cellStyle name="?鹎%U龡&amp;H齲_x0001_C铣_x0014__x0007__x0001__x0001_ 2 3 4 2" xfId="189"/>
    <cellStyle name="?鹎%U龡&amp;H齲_x0001_C铣_x0014__x0007__x0001__x0001_ 2 3 4 2 2" xfId="2968"/>
    <cellStyle name="?鹎%U龡&amp;H齲_x0001_C铣_x0014__x0007__x0001__x0001_ 2 3 4 3" xfId="190"/>
    <cellStyle name="?鹎%U龡&amp;H齲_x0001_C铣_x0014__x0007__x0001__x0001_ 2 3 4 3 2" xfId="2969"/>
    <cellStyle name="?鹎%U龡&amp;H齲_x0001_C铣_x0014__x0007__x0001__x0001_ 2 3 4 4" xfId="192"/>
    <cellStyle name="?鹎%U龡&amp;H齲_x0001_C铣_x0014__x0007__x0001__x0001_ 2 3 4 4 2" xfId="2970"/>
    <cellStyle name="?鹎%U龡&amp;H齲_x0001_C铣_x0014__x0007__x0001__x0001_ 2 3 4 5" xfId="2967"/>
    <cellStyle name="?鹎%U龡&amp;H齲_x0001_C铣_x0014__x0007__x0001__x0001_ 2 3 4_2015财政决算公开" xfId="2971"/>
    <cellStyle name="?鹎%U龡&amp;H齲_x0001_C铣_x0014__x0007__x0001__x0001_ 2 3 5" xfId="195"/>
    <cellStyle name="?鹎%U龡&amp;H齲_x0001_C铣_x0014__x0007__x0001__x0001_ 2 3 5 2" xfId="198"/>
    <cellStyle name="?鹎%U龡&amp;H齲_x0001_C铣_x0014__x0007__x0001__x0001_ 2 3 5 2 2" xfId="2973"/>
    <cellStyle name="?鹎%U龡&amp;H齲_x0001_C铣_x0014__x0007__x0001__x0001_ 2 3 5 3" xfId="200"/>
    <cellStyle name="?鹎%U龡&amp;H齲_x0001_C铣_x0014__x0007__x0001__x0001_ 2 3 5 3 2" xfId="2974"/>
    <cellStyle name="?鹎%U龡&amp;H齲_x0001_C铣_x0014__x0007__x0001__x0001_ 2 3 5 4" xfId="2972"/>
    <cellStyle name="?鹎%U龡&amp;H齲_x0001_C铣_x0014__x0007__x0001__x0001_ 2 3 5_2015财政决算公开" xfId="2975"/>
    <cellStyle name="?鹎%U龡&amp;H齲_x0001_C铣_x0014__x0007__x0001__x0001_ 2 3 6" xfId="202"/>
    <cellStyle name="?鹎%U龡&amp;H齲_x0001_C铣_x0014__x0007__x0001__x0001_ 2 3 6 2" xfId="205"/>
    <cellStyle name="?鹎%U龡&amp;H齲_x0001_C铣_x0014__x0007__x0001__x0001_ 2 3 6 2 2" xfId="2977"/>
    <cellStyle name="?鹎%U龡&amp;H齲_x0001_C铣_x0014__x0007__x0001__x0001_ 2 3 6 3" xfId="207"/>
    <cellStyle name="?鹎%U龡&amp;H齲_x0001_C铣_x0014__x0007__x0001__x0001_ 2 3 6 3 2" xfId="2978"/>
    <cellStyle name="?鹎%U龡&amp;H齲_x0001_C铣_x0014__x0007__x0001__x0001_ 2 3 6 4" xfId="209"/>
    <cellStyle name="?鹎%U龡&amp;H齲_x0001_C铣_x0014__x0007__x0001__x0001_ 2 3 6 4 2" xfId="2979"/>
    <cellStyle name="?鹎%U龡&amp;H齲_x0001_C铣_x0014__x0007__x0001__x0001_ 2 3 6 5" xfId="2976"/>
    <cellStyle name="?鹎%U龡&amp;H齲_x0001_C铣_x0014__x0007__x0001__x0001_ 2 3 6_2015财政决算公开" xfId="2980"/>
    <cellStyle name="?鹎%U龡&amp;H齲_x0001_C铣_x0014__x0007__x0001__x0001_ 2 3 7" xfId="215"/>
    <cellStyle name="?鹎%U龡&amp;H齲_x0001_C铣_x0014__x0007__x0001__x0001_ 2 3 7 2" xfId="2981"/>
    <cellStyle name="?鹎%U龡&amp;H齲_x0001_C铣_x0014__x0007__x0001__x0001_ 2 3 8" xfId="220"/>
    <cellStyle name="?鹎%U龡&amp;H齲_x0001_C铣_x0014__x0007__x0001__x0001_ 2 3 8 2" xfId="2982"/>
    <cellStyle name="?鹎%U龡&amp;H齲_x0001_C铣_x0014__x0007__x0001__x0001_ 2 3 9" xfId="224"/>
    <cellStyle name="?鹎%U龡&amp;H齲_x0001_C铣_x0014__x0007__x0001__x0001_ 2 3 9 2" xfId="2983"/>
    <cellStyle name="?鹎%U龡&amp;H齲_x0001_C铣_x0014__x0007__x0001__x0001_ 2 3_2015财政决算公开" xfId="2984"/>
    <cellStyle name="?鹎%U龡&amp;H齲_x0001_C铣_x0014__x0007__x0001__x0001_ 2 4" xfId="227"/>
    <cellStyle name="?鹎%U龡&amp;H齲_x0001_C铣_x0014__x0007__x0001__x0001_ 2 4 10" xfId="2985"/>
    <cellStyle name="?鹎%U龡&amp;H齲_x0001_C铣_x0014__x0007__x0001__x0001_ 2 4 2" xfId="228"/>
    <cellStyle name="?鹎%U龡&amp;H齲_x0001_C铣_x0014__x0007__x0001__x0001_ 2 4 2 2" xfId="232"/>
    <cellStyle name="?鹎%U龡&amp;H齲_x0001_C铣_x0014__x0007__x0001__x0001_ 2 4 2 2 2" xfId="235"/>
    <cellStyle name="?鹎%U龡&amp;H齲_x0001_C铣_x0014__x0007__x0001__x0001_ 2 4 2 2 2 2" xfId="2988"/>
    <cellStyle name="?鹎%U龡&amp;H齲_x0001_C铣_x0014__x0007__x0001__x0001_ 2 4 2 2 3" xfId="239"/>
    <cellStyle name="?鹎%U龡&amp;H齲_x0001_C铣_x0014__x0007__x0001__x0001_ 2 4 2 2 3 2" xfId="2989"/>
    <cellStyle name="?鹎%U龡&amp;H齲_x0001_C铣_x0014__x0007__x0001__x0001_ 2 4 2 2 4" xfId="244"/>
    <cellStyle name="?鹎%U龡&amp;H齲_x0001_C铣_x0014__x0007__x0001__x0001_ 2 4 2 2 4 2" xfId="2990"/>
    <cellStyle name="?鹎%U龡&amp;H齲_x0001_C铣_x0014__x0007__x0001__x0001_ 2 4 2 2 5" xfId="2987"/>
    <cellStyle name="?鹎%U龡&amp;H齲_x0001_C铣_x0014__x0007__x0001__x0001_ 2 4 2 2_2015财政决算公开" xfId="2991"/>
    <cellStyle name="?鹎%U龡&amp;H齲_x0001_C铣_x0014__x0007__x0001__x0001_ 2 4 2 3" xfId="245"/>
    <cellStyle name="?鹎%U龡&amp;H齲_x0001_C铣_x0014__x0007__x0001__x0001_ 2 4 2 3 2" xfId="32"/>
    <cellStyle name="?鹎%U龡&amp;H齲_x0001_C铣_x0014__x0007__x0001__x0001_ 2 4 2 3 2 2" xfId="2993"/>
    <cellStyle name="?鹎%U龡&amp;H齲_x0001_C铣_x0014__x0007__x0001__x0001_ 2 4 2 3 3" xfId="43"/>
    <cellStyle name="?鹎%U龡&amp;H齲_x0001_C铣_x0014__x0007__x0001__x0001_ 2 4 2 3 3 2" xfId="2994"/>
    <cellStyle name="?鹎%U龡&amp;H齲_x0001_C铣_x0014__x0007__x0001__x0001_ 2 4 2 3 4" xfId="2992"/>
    <cellStyle name="?鹎%U龡&amp;H齲_x0001_C铣_x0014__x0007__x0001__x0001_ 2 4 2 3_2015财政决算公开" xfId="2995"/>
    <cellStyle name="?鹎%U龡&amp;H齲_x0001_C铣_x0014__x0007__x0001__x0001_ 2 4 2 4" xfId="247"/>
    <cellStyle name="?鹎%U龡&amp;H齲_x0001_C铣_x0014__x0007__x0001__x0001_ 2 4 2 4 2" xfId="250"/>
    <cellStyle name="?鹎%U龡&amp;H齲_x0001_C铣_x0014__x0007__x0001__x0001_ 2 4 2 4 2 2" xfId="2997"/>
    <cellStyle name="?鹎%U龡&amp;H齲_x0001_C铣_x0014__x0007__x0001__x0001_ 2 4 2 4 3" xfId="255"/>
    <cellStyle name="?鹎%U龡&amp;H齲_x0001_C铣_x0014__x0007__x0001__x0001_ 2 4 2 4 3 2" xfId="2998"/>
    <cellStyle name="?鹎%U龡&amp;H齲_x0001_C铣_x0014__x0007__x0001__x0001_ 2 4 2 4 4" xfId="261"/>
    <cellStyle name="?鹎%U龡&amp;H齲_x0001_C铣_x0014__x0007__x0001__x0001_ 2 4 2 4 4 2" xfId="2999"/>
    <cellStyle name="?鹎%U龡&amp;H齲_x0001_C铣_x0014__x0007__x0001__x0001_ 2 4 2 4 5" xfId="2996"/>
    <cellStyle name="?鹎%U龡&amp;H齲_x0001_C铣_x0014__x0007__x0001__x0001_ 2 4 2 4_2015财政决算公开" xfId="3000"/>
    <cellStyle name="?鹎%U龡&amp;H齲_x0001_C铣_x0014__x0007__x0001__x0001_ 2 4 2 5" xfId="263"/>
    <cellStyle name="?鹎%U龡&amp;H齲_x0001_C铣_x0014__x0007__x0001__x0001_ 2 4 2 5 2" xfId="3001"/>
    <cellStyle name="?鹎%U龡&amp;H齲_x0001_C铣_x0014__x0007__x0001__x0001_ 2 4 2 6" xfId="265"/>
    <cellStyle name="?鹎%U龡&amp;H齲_x0001_C铣_x0014__x0007__x0001__x0001_ 2 4 2 6 2" xfId="3002"/>
    <cellStyle name="?鹎%U龡&amp;H齲_x0001_C铣_x0014__x0007__x0001__x0001_ 2 4 2 7" xfId="268"/>
    <cellStyle name="?鹎%U龡&amp;H齲_x0001_C铣_x0014__x0007__x0001__x0001_ 2 4 2 7 2" xfId="3003"/>
    <cellStyle name="?鹎%U龡&amp;H齲_x0001_C铣_x0014__x0007__x0001__x0001_ 2 4 2 8" xfId="2986"/>
    <cellStyle name="?鹎%U龡&amp;H齲_x0001_C铣_x0014__x0007__x0001__x0001_ 2 4 2_2015财政决算公开" xfId="3004"/>
    <cellStyle name="?鹎%U龡&amp;H齲_x0001_C铣_x0014__x0007__x0001__x0001_ 2 4 3" xfId="272"/>
    <cellStyle name="?鹎%U龡&amp;H齲_x0001_C铣_x0014__x0007__x0001__x0001_ 2 4 3 2" xfId="274"/>
    <cellStyle name="?鹎%U龡&amp;H齲_x0001_C铣_x0014__x0007__x0001__x0001_ 2 4 3 2 2" xfId="3006"/>
    <cellStyle name="?鹎%U龡&amp;H齲_x0001_C铣_x0014__x0007__x0001__x0001_ 2 4 3 3" xfId="275"/>
    <cellStyle name="?鹎%U龡&amp;H齲_x0001_C铣_x0014__x0007__x0001__x0001_ 2 4 3 3 2" xfId="3007"/>
    <cellStyle name="?鹎%U龡&amp;H齲_x0001_C铣_x0014__x0007__x0001__x0001_ 2 4 3 4" xfId="278"/>
    <cellStyle name="?鹎%U龡&amp;H齲_x0001_C铣_x0014__x0007__x0001__x0001_ 2 4 3 4 2" xfId="3008"/>
    <cellStyle name="?鹎%U龡&amp;H齲_x0001_C铣_x0014__x0007__x0001__x0001_ 2 4 3 5" xfId="3005"/>
    <cellStyle name="?鹎%U龡&amp;H齲_x0001_C铣_x0014__x0007__x0001__x0001_ 2 4 3_2015财政决算公开" xfId="3009"/>
    <cellStyle name="?鹎%U龡&amp;H齲_x0001_C铣_x0014__x0007__x0001__x0001_ 2 4 4" xfId="280"/>
    <cellStyle name="?鹎%U龡&amp;H齲_x0001_C铣_x0014__x0007__x0001__x0001_ 2 4 4 2" xfId="281"/>
    <cellStyle name="?鹎%U龡&amp;H齲_x0001_C铣_x0014__x0007__x0001__x0001_ 2 4 4 2 2" xfId="3011"/>
    <cellStyle name="?鹎%U龡&amp;H齲_x0001_C铣_x0014__x0007__x0001__x0001_ 2 4 4 3" xfId="282"/>
    <cellStyle name="?鹎%U龡&amp;H齲_x0001_C铣_x0014__x0007__x0001__x0001_ 2 4 4 3 2" xfId="3012"/>
    <cellStyle name="?鹎%U龡&amp;H齲_x0001_C铣_x0014__x0007__x0001__x0001_ 2 4 4 4" xfId="283"/>
    <cellStyle name="?鹎%U龡&amp;H齲_x0001_C铣_x0014__x0007__x0001__x0001_ 2 4 4 4 2" xfId="3013"/>
    <cellStyle name="?鹎%U龡&amp;H齲_x0001_C铣_x0014__x0007__x0001__x0001_ 2 4 4 5" xfId="3010"/>
    <cellStyle name="?鹎%U龡&amp;H齲_x0001_C铣_x0014__x0007__x0001__x0001_ 2 4 4_2015财政决算公开" xfId="3014"/>
    <cellStyle name="?鹎%U龡&amp;H齲_x0001_C铣_x0014__x0007__x0001__x0001_ 2 4 5" xfId="285"/>
    <cellStyle name="?鹎%U龡&amp;H齲_x0001_C铣_x0014__x0007__x0001__x0001_ 2 4 5 2" xfId="287"/>
    <cellStyle name="?鹎%U龡&amp;H齲_x0001_C铣_x0014__x0007__x0001__x0001_ 2 4 5 2 2" xfId="3016"/>
    <cellStyle name="?鹎%U龡&amp;H齲_x0001_C铣_x0014__x0007__x0001__x0001_ 2 4 5 3" xfId="289"/>
    <cellStyle name="?鹎%U龡&amp;H齲_x0001_C铣_x0014__x0007__x0001__x0001_ 2 4 5 3 2" xfId="3017"/>
    <cellStyle name="?鹎%U龡&amp;H齲_x0001_C铣_x0014__x0007__x0001__x0001_ 2 4 5 4" xfId="3015"/>
    <cellStyle name="?鹎%U龡&amp;H齲_x0001_C铣_x0014__x0007__x0001__x0001_ 2 4 5_2015财政决算公开" xfId="3018"/>
    <cellStyle name="?鹎%U龡&amp;H齲_x0001_C铣_x0014__x0007__x0001__x0001_ 2 4 6" xfId="291"/>
    <cellStyle name="?鹎%U龡&amp;H齲_x0001_C铣_x0014__x0007__x0001__x0001_ 2 4 6 2" xfId="294"/>
    <cellStyle name="?鹎%U龡&amp;H齲_x0001_C铣_x0014__x0007__x0001__x0001_ 2 4 6 2 2" xfId="3020"/>
    <cellStyle name="?鹎%U龡&amp;H齲_x0001_C铣_x0014__x0007__x0001__x0001_ 2 4 6 3" xfId="296"/>
    <cellStyle name="?鹎%U龡&amp;H齲_x0001_C铣_x0014__x0007__x0001__x0001_ 2 4 6 3 2" xfId="3021"/>
    <cellStyle name="?鹎%U龡&amp;H齲_x0001_C铣_x0014__x0007__x0001__x0001_ 2 4 6 4" xfId="297"/>
    <cellStyle name="?鹎%U龡&amp;H齲_x0001_C铣_x0014__x0007__x0001__x0001_ 2 4 6 4 2" xfId="3022"/>
    <cellStyle name="?鹎%U龡&amp;H齲_x0001_C铣_x0014__x0007__x0001__x0001_ 2 4 6 5" xfId="3019"/>
    <cellStyle name="?鹎%U龡&amp;H齲_x0001_C铣_x0014__x0007__x0001__x0001_ 2 4 6_2015财政决算公开" xfId="3023"/>
    <cellStyle name="?鹎%U龡&amp;H齲_x0001_C铣_x0014__x0007__x0001__x0001_ 2 4 7" xfId="300"/>
    <cellStyle name="?鹎%U龡&amp;H齲_x0001_C铣_x0014__x0007__x0001__x0001_ 2 4 7 2" xfId="3024"/>
    <cellStyle name="?鹎%U龡&amp;H齲_x0001_C铣_x0014__x0007__x0001__x0001_ 2 4 8" xfId="304"/>
    <cellStyle name="?鹎%U龡&amp;H齲_x0001_C铣_x0014__x0007__x0001__x0001_ 2 4 8 2" xfId="3025"/>
    <cellStyle name="?鹎%U龡&amp;H齲_x0001_C铣_x0014__x0007__x0001__x0001_ 2 4 9" xfId="306"/>
    <cellStyle name="?鹎%U龡&amp;H齲_x0001_C铣_x0014__x0007__x0001__x0001_ 2 4 9 2" xfId="3026"/>
    <cellStyle name="?鹎%U龡&amp;H齲_x0001_C铣_x0014__x0007__x0001__x0001_ 2 4_2015财政决算公开" xfId="3027"/>
    <cellStyle name="?鹎%U龡&amp;H齲_x0001_C铣_x0014__x0007__x0001__x0001_ 2 5" xfId="307"/>
    <cellStyle name="?鹎%U龡&amp;H齲_x0001_C铣_x0014__x0007__x0001__x0001_ 2 5 2" xfId="308"/>
    <cellStyle name="?鹎%U龡&amp;H齲_x0001_C铣_x0014__x0007__x0001__x0001_ 2 5 2 2" xfId="3029"/>
    <cellStyle name="?鹎%U龡&amp;H齲_x0001_C铣_x0014__x0007__x0001__x0001_ 2 5 3" xfId="231"/>
    <cellStyle name="?鹎%U龡&amp;H齲_x0001_C铣_x0014__x0007__x0001__x0001_ 2 5 3 2" xfId="3030"/>
    <cellStyle name="?鹎%U龡&amp;H齲_x0001_C铣_x0014__x0007__x0001__x0001_ 2 5 4" xfId="3028"/>
    <cellStyle name="?鹎%U龡&amp;H齲_x0001_C铣_x0014__x0007__x0001__x0001_ 2 5_2015财政决算公开" xfId="3031"/>
    <cellStyle name="?鹎%U龡&amp;H齲_x0001_C铣_x0014__x0007__x0001__x0001_ 2 6" xfId="309"/>
    <cellStyle name="?鹎%U龡&amp;H齲_x0001_C铣_x0014__x0007__x0001__x0001_ 2 6 2" xfId="3032"/>
    <cellStyle name="?鹎%U龡&amp;H齲_x0001_C铣_x0014__x0007__x0001__x0001_ 2 7" xfId="313"/>
    <cellStyle name="?鹎%U龡&amp;H齲_x0001_C铣_x0014__x0007__x0001__x0001_ 2 7 2" xfId="3033"/>
    <cellStyle name="?鹎%U龡&amp;H齲_x0001_C铣_x0014__x0007__x0001__x0001_ 2 8" xfId="2854"/>
    <cellStyle name="?鹎%U龡&amp;H齲_x0001_C铣_x0014__x0007__x0001__x0001_ 3" xfId="316"/>
    <cellStyle name="?鹎%U龡&amp;H齲_x0001_C铣_x0014__x0007__x0001__x0001_ 3 10" xfId="3034"/>
    <cellStyle name="?鹎%U龡&amp;H齲_x0001_C铣_x0014__x0007__x0001__x0001_ 3 2" xfId="217"/>
    <cellStyle name="?鹎%U龡&amp;H齲_x0001_C铣_x0014__x0007__x0001__x0001_ 3 2 10" xfId="318"/>
    <cellStyle name="?鹎%U龡&amp;H齲_x0001_C铣_x0014__x0007__x0001__x0001_ 3 2 10 2" xfId="3036"/>
    <cellStyle name="?鹎%U龡&amp;H齲_x0001_C铣_x0014__x0007__x0001__x0001_ 3 2 11" xfId="3035"/>
    <cellStyle name="?鹎%U龡&amp;H齲_x0001_C铣_x0014__x0007__x0001__x0001_ 3 2 2" xfId="320"/>
    <cellStyle name="?鹎%U龡&amp;H齲_x0001_C铣_x0014__x0007__x0001__x0001_ 3 2 2 10" xfId="3037"/>
    <cellStyle name="?鹎%U龡&amp;H齲_x0001_C铣_x0014__x0007__x0001__x0001_ 3 2 2 2" xfId="322"/>
    <cellStyle name="?鹎%U龡&amp;H齲_x0001_C铣_x0014__x0007__x0001__x0001_ 3 2 2 2 2" xfId="324"/>
    <cellStyle name="?鹎%U龡&amp;H齲_x0001_C铣_x0014__x0007__x0001__x0001_ 3 2 2 2 2 2" xfId="99"/>
    <cellStyle name="?鹎%U龡&amp;H齲_x0001_C铣_x0014__x0007__x0001__x0001_ 3 2 2 2 2 2 2" xfId="3040"/>
    <cellStyle name="?鹎%U龡&amp;H齲_x0001_C铣_x0014__x0007__x0001__x0001_ 3 2 2 2 2 3" xfId="23"/>
    <cellStyle name="?鹎%U龡&amp;H齲_x0001_C铣_x0014__x0007__x0001__x0001_ 3 2 2 2 2 3 2" xfId="3041"/>
    <cellStyle name="?鹎%U龡&amp;H齲_x0001_C铣_x0014__x0007__x0001__x0001_ 3 2 2 2 2 4" xfId="328"/>
    <cellStyle name="?鹎%U龡&amp;H齲_x0001_C铣_x0014__x0007__x0001__x0001_ 3 2 2 2 2 4 2" xfId="3042"/>
    <cellStyle name="?鹎%U龡&amp;H齲_x0001_C铣_x0014__x0007__x0001__x0001_ 3 2 2 2 2 5" xfId="3039"/>
    <cellStyle name="?鹎%U龡&amp;H齲_x0001_C铣_x0014__x0007__x0001__x0001_ 3 2 2 2 2_2015财政决算公开" xfId="3043"/>
    <cellStyle name="?鹎%U龡&amp;H齲_x0001_C铣_x0014__x0007__x0001__x0001_ 3 2 2 2 3" xfId="330"/>
    <cellStyle name="?鹎%U龡&amp;H齲_x0001_C铣_x0014__x0007__x0001__x0001_ 3 2 2 2 3 2" xfId="333"/>
    <cellStyle name="?鹎%U龡&amp;H齲_x0001_C铣_x0014__x0007__x0001__x0001_ 3 2 2 2 3 2 2" xfId="3045"/>
    <cellStyle name="?鹎%U龡&amp;H齲_x0001_C铣_x0014__x0007__x0001__x0001_ 3 2 2 2 3 3" xfId="335"/>
    <cellStyle name="?鹎%U龡&amp;H齲_x0001_C铣_x0014__x0007__x0001__x0001_ 3 2 2 2 3 3 2" xfId="3046"/>
    <cellStyle name="?鹎%U龡&amp;H齲_x0001_C铣_x0014__x0007__x0001__x0001_ 3 2 2 2 3 4" xfId="3044"/>
    <cellStyle name="?鹎%U龡&amp;H齲_x0001_C铣_x0014__x0007__x0001__x0001_ 3 2 2 2 3_2015财政决算公开" xfId="3047"/>
    <cellStyle name="?鹎%U龡&amp;H齲_x0001_C铣_x0014__x0007__x0001__x0001_ 3 2 2 2 4" xfId="79"/>
    <cellStyle name="?鹎%U龡&amp;H齲_x0001_C铣_x0014__x0007__x0001__x0001_ 3 2 2 2 4 2" xfId="337"/>
    <cellStyle name="?鹎%U龡&amp;H齲_x0001_C铣_x0014__x0007__x0001__x0001_ 3 2 2 2 4 2 2" xfId="3049"/>
    <cellStyle name="?鹎%U龡&amp;H齲_x0001_C铣_x0014__x0007__x0001__x0001_ 3 2 2 2 4 3" xfId="339"/>
    <cellStyle name="?鹎%U龡&amp;H齲_x0001_C铣_x0014__x0007__x0001__x0001_ 3 2 2 2 4 3 2" xfId="3050"/>
    <cellStyle name="?鹎%U龡&amp;H齲_x0001_C铣_x0014__x0007__x0001__x0001_ 3 2 2 2 4 4" xfId="341"/>
    <cellStyle name="?鹎%U龡&amp;H齲_x0001_C铣_x0014__x0007__x0001__x0001_ 3 2 2 2 4 4 2" xfId="3051"/>
    <cellStyle name="?鹎%U龡&amp;H齲_x0001_C铣_x0014__x0007__x0001__x0001_ 3 2 2 2 4 5" xfId="3048"/>
    <cellStyle name="?鹎%U龡&amp;H齲_x0001_C铣_x0014__x0007__x0001__x0001_ 3 2 2 2 4_2015财政决算公开" xfId="3052"/>
    <cellStyle name="?鹎%U龡&amp;H齲_x0001_C铣_x0014__x0007__x0001__x0001_ 3 2 2 2 5" xfId="87"/>
    <cellStyle name="?鹎%U龡&amp;H齲_x0001_C铣_x0014__x0007__x0001__x0001_ 3 2 2 2 5 2" xfId="3053"/>
    <cellStyle name="?鹎%U龡&amp;H齲_x0001_C铣_x0014__x0007__x0001__x0001_ 3 2 2 2 6" xfId="344"/>
    <cellStyle name="?鹎%U龡&amp;H齲_x0001_C铣_x0014__x0007__x0001__x0001_ 3 2 2 2 6 2" xfId="3054"/>
    <cellStyle name="?鹎%U龡&amp;H齲_x0001_C铣_x0014__x0007__x0001__x0001_ 3 2 2 2 7" xfId="346"/>
    <cellStyle name="?鹎%U龡&amp;H齲_x0001_C铣_x0014__x0007__x0001__x0001_ 3 2 2 2 7 2" xfId="3055"/>
    <cellStyle name="?鹎%U龡&amp;H齲_x0001_C铣_x0014__x0007__x0001__x0001_ 3 2 2 2 8" xfId="3038"/>
    <cellStyle name="?鹎%U龡&amp;H齲_x0001_C铣_x0014__x0007__x0001__x0001_ 3 2 2 2_2015财政决算公开" xfId="3056"/>
    <cellStyle name="?鹎%U龡&amp;H齲_x0001_C铣_x0014__x0007__x0001__x0001_ 3 2 2 3" xfId="350"/>
    <cellStyle name="?鹎%U龡&amp;H齲_x0001_C铣_x0014__x0007__x0001__x0001_ 3 2 2 3 2" xfId="353"/>
    <cellStyle name="?鹎%U龡&amp;H齲_x0001_C铣_x0014__x0007__x0001__x0001_ 3 2 2 3 2 2" xfId="3058"/>
    <cellStyle name="?鹎%U龡&amp;H齲_x0001_C铣_x0014__x0007__x0001__x0001_ 3 2 2 3 3" xfId="355"/>
    <cellStyle name="?鹎%U龡&amp;H齲_x0001_C铣_x0014__x0007__x0001__x0001_ 3 2 2 3 3 2" xfId="3059"/>
    <cellStyle name="?鹎%U龡&amp;H齲_x0001_C铣_x0014__x0007__x0001__x0001_ 3 2 2 3 4" xfId="46"/>
    <cellStyle name="?鹎%U龡&amp;H齲_x0001_C铣_x0014__x0007__x0001__x0001_ 3 2 2 3 4 2" xfId="3060"/>
    <cellStyle name="?鹎%U龡&amp;H齲_x0001_C铣_x0014__x0007__x0001__x0001_ 3 2 2 3 5" xfId="3057"/>
    <cellStyle name="?鹎%U龡&amp;H齲_x0001_C铣_x0014__x0007__x0001__x0001_ 3 2 2 3_2015财政决算公开" xfId="3061"/>
    <cellStyle name="?鹎%U龡&amp;H齲_x0001_C铣_x0014__x0007__x0001__x0001_ 3 2 2 4" xfId="358"/>
    <cellStyle name="?鹎%U龡&amp;H齲_x0001_C铣_x0014__x0007__x0001__x0001_ 3 2 2 4 2" xfId="236"/>
    <cellStyle name="?鹎%U龡&amp;H齲_x0001_C铣_x0014__x0007__x0001__x0001_ 3 2 2 4 2 2" xfId="3063"/>
    <cellStyle name="?鹎%U龡&amp;H齲_x0001_C铣_x0014__x0007__x0001__x0001_ 3 2 2 4 3" xfId="241"/>
    <cellStyle name="?鹎%U龡&amp;H齲_x0001_C铣_x0014__x0007__x0001__x0001_ 3 2 2 4 3 2" xfId="3064"/>
    <cellStyle name="?鹎%U龡&amp;H齲_x0001_C铣_x0014__x0007__x0001__x0001_ 3 2 2 4 4" xfId="359"/>
    <cellStyle name="?鹎%U龡&amp;H齲_x0001_C铣_x0014__x0007__x0001__x0001_ 3 2 2 4 4 2" xfId="3065"/>
    <cellStyle name="?鹎%U龡&amp;H齲_x0001_C铣_x0014__x0007__x0001__x0001_ 3 2 2 4 5" xfId="3062"/>
    <cellStyle name="?鹎%U龡&amp;H齲_x0001_C铣_x0014__x0007__x0001__x0001_ 3 2 2 4_2015财政决算公开" xfId="3066"/>
    <cellStyle name="?鹎%U龡&amp;H齲_x0001_C铣_x0014__x0007__x0001__x0001_ 3 2 2 5" xfId="363"/>
    <cellStyle name="?鹎%U龡&amp;H齲_x0001_C铣_x0014__x0007__x0001__x0001_ 3 2 2 5 2" xfId="39"/>
    <cellStyle name="?鹎%U龡&amp;H齲_x0001_C铣_x0014__x0007__x0001__x0001_ 3 2 2 5 2 2" xfId="3068"/>
    <cellStyle name="?鹎%U龡&amp;H齲_x0001_C铣_x0014__x0007__x0001__x0001_ 3 2 2 5 3" xfId="365"/>
    <cellStyle name="?鹎%U龡&amp;H齲_x0001_C铣_x0014__x0007__x0001__x0001_ 3 2 2 5 3 2" xfId="3069"/>
    <cellStyle name="?鹎%U龡&amp;H齲_x0001_C铣_x0014__x0007__x0001__x0001_ 3 2 2 5 4" xfId="3067"/>
    <cellStyle name="?鹎%U龡&amp;H齲_x0001_C铣_x0014__x0007__x0001__x0001_ 3 2 2 5_2015财政决算公开" xfId="3070"/>
    <cellStyle name="?鹎%U龡&amp;H齲_x0001_C铣_x0014__x0007__x0001__x0001_ 3 2 2 6" xfId="371"/>
    <cellStyle name="?鹎%U龡&amp;H齲_x0001_C铣_x0014__x0007__x0001__x0001_ 3 2 2 6 2" xfId="251"/>
    <cellStyle name="?鹎%U龡&amp;H齲_x0001_C铣_x0014__x0007__x0001__x0001_ 3 2 2 6 2 2" xfId="3072"/>
    <cellStyle name="?鹎%U龡&amp;H齲_x0001_C铣_x0014__x0007__x0001__x0001_ 3 2 2 6 3" xfId="257"/>
    <cellStyle name="?鹎%U龡&amp;H齲_x0001_C铣_x0014__x0007__x0001__x0001_ 3 2 2 6 3 2" xfId="3073"/>
    <cellStyle name="?鹎%U龡&amp;H齲_x0001_C铣_x0014__x0007__x0001__x0001_ 3 2 2 6 4" xfId="372"/>
    <cellStyle name="?鹎%U龡&amp;H齲_x0001_C铣_x0014__x0007__x0001__x0001_ 3 2 2 6 4 2" xfId="3074"/>
    <cellStyle name="?鹎%U龡&amp;H齲_x0001_C铣_x0014__x0007__x0001__x0001_ 3 2 2 6 5" xfId="3071"/>
    <cellStyle name="?鹎%U龡&amp;H齲_x0001_C铣_x0014__x0007__x0001__x0001_ 3 2 2 6_2015财政决算公开" xfId="3075"/>
    <cellStyle name="?鹎%U龡&amp;H齲_x0001_C铣_x0014__x0007__x0001__x0001_ 3 2 2 7" xfId="375"/>
    <cellStyle name="?鹎%U龡&amp;H齲_x0001_C铣_x0014__x0007__x0001__x0001_ 3 2 2 7 2" xfId="3076"/>
    <cellStyle name="?鹎%U龡&amp;H齲_x0001_C铣_x0014__x0007__x0001__x0001_ 3 2 2 8" xfId="379"/>
    <cellStyle name="?鹎%U龡&amp;H齲_x0001_C铣_x0014__x0007__x0001__x0001_ 3 2 2 8 2" xfId="3077"/>
    <cellStyle name="?鹎%U龡&amp;H齲_x0001_C铣_x0014__x0007__x0001__x0001_ 3 2 2 9" xfId="381"/>
    <cellStyle name="?鹎%U龡&amp;H齲_x0001_C铣_x0014__x0007__x0001__x0001_ 3 2 2 9 2" xfId="3078"/>
    <cellStyle name="?鹎%U龡&amp;H齲_x0001_C铣_x0014__x0007__x0001__x0001_ 3 2 2_2015财政决算公开" xfId="3079"/>
    <cellStyle name="?鹎%U龡&amp;H齲_x0001_C铣_x0014__x0007__x0001__x0001_ 3 2 3" xfId="382"/>
    <cellStyle name="?鹎%U龡&amp;H齲_x0001_C铣_x0014__x0007__x0001__x0001_ 3 2 3 2" xfId="384"/>
    <cellStyle name="?鹎%U龡&amp;H齲_x0001_C铣_x0014__x0007__x0001__x0001_ 3 2 3 2 2" xfId="385"/>
    <cellStyle name="?鹎%U龡&amp;H齲_x0001_C铣_x0014__x0007__x0001__x0001_ 3 2 3 2 2 2" xfId="3082"/>
    <cellStyle name="?鹎%U龡&amp;H齲_x0001_C铣_x0014__x0007__x0001__x0001_ 3 2 3 2 3" xfId="389"/>
    <cellStyle name="?鹎%U龡&amp;H齲_x0001_C铣_x0014__x0007__x0001__x0001_ 3 2 3 2 3 2" xfId="3083"/>
    <cellStyle name="?鹎%U龡&amp;H齲_x0001_C铣_x0014__x0007__x0001__x0001_ 3 2 3 2 4" xfId="392"/>
    <cellStyle name="?鹎%U龡&amp;H齲_x0001_C铣_x0014__x0007__x0001__x0001_ 3 2 3 2 4 2" xfId="3084"/>
    <cellStyle name="?鹎%U龡&amp;H齲_x0001_C铣_x0014__x0007__x0001__x0001_ 3 2 3 2 5" xfId="3081"/>
    <cellStyle name="?鹎%U龡&amp;H齲_x0001_C铣_x0014__x0007__x0001__x0001_ 3 2 3 2_2015财政决算公开" xfId="3085"/>
    <cellStyle name="?鹎%U龡&amp;H齲_x0001_C铣_x0014__x0007__x0001__x0001_ 3 2 3 3" xfId="397"/>
    <cellStyle name="?鹎%U龡&amp;H齲_x0001_C铣_x0014__x0007__x0001__x0001_ 3 2 3 3 2" xfId="399"/>
    <cellStyle name="?鹎%U龡&amp;H齲_x0001_C铣_x0014__x0007__x0001__x0001_ 3 2 3 3 2 2" xfId="3087"/>
    <cellStyle name="?鹎%U龡&amp;H齲_x0001_C铣_x0014__x0007__x0001__x0001_ 3 2 3 3 3" xfId="401"/>
    <cellStyle name="?鹎%U龡&amp;H齲_x0001_C铣_x0014__x0007__x0001__x0001_ 3 2 3 3 3 2" xfId="3088"/>
    <cellStyle name="?鹎%U龡&amp;H齲_x0001_C铣_x0014__x0007__x0001__x0001_ 3 2 3 3 4" xfId="3086"/>
    <cellStyle name="?鹎%U龡&amp;H齲_x0001_C铣_x0014__x0007__x0001__x0001_ 3 2 3 3_2015财政决算公开" xfId="3089"/>
    <cellStyle name="?鹎%U龡&amp;H齲_x0001_C铣_x0014__x0007__x0001__x0001_ 3 2 3 4" xfId="59"/>
    <cellStyle name="?鹎%U龡&amp;H齲_x0001_C铣_x0014__x0007__x0001__x0001_ 3 2 3 4 2" xfId="403"/>
    <cellStyle name="?鹎%U龡&amp;H齲_x0001_C铣_x0014__x0007__x0001__x0001_ 3 2 3 4 2 2" xfId="3091"/>
    <cellStyle name="?鹎%U龡&amp;H齲_x0001_C铣_x0014__x0007__x0001__x0001_ 3 2 3 4 3" xfId="409"/>
    <cellStyle name="?鹎%U龡&amp;H齲_x0001_C铣_x0014__x0007__x0001__x0001_ 3 2 3 4 3 2" xfId="3092"/>
    <cellStyle name="?鹎%U龡&amp;H齲_x0001_C铣_x0014__x0007__x0001__x0001_ 3 2 3 4 4" xfId="412"/>
    <cellStyle name="?鹎%U龡&amp;H齲_x0001_C铣_x0014__x0007__x0001__x0001_ 3 2 3 4 4 2" xfId="3093"/>
    <cellStyle name="?鹎%U龡&amp;H齲_x0001_C铣_x0014__x0007__x0001__x0001_ 3 2 3 4 5" xfId="3090"/>
    <cellStyle name="?鹎%U龡&amp;H齲_x0001_C铣_x0014__x0007__x0001__x0001_ 3 2 3 4_2015财政决算公开" xfId="3094"/>
    <cellStyle name="?鹎%U龡&amp;H齲_x0001_C铣_x0014__x0007__x0001__x0001_ 3 2 3 5" xfId="66"/>
    <cellStyle name="?鹎%U龡&amp;H齲_x0001_C铣_x0014__x0007__x0001__x0001_ 3 2 3 5 2" xfId="3095"/>
    <cellStyle name="?鹎%U龡&amp;H齲_x0001_C铣_x0014__x0007__x0001__x0001_ 3 2 3 6" xfId="71"/>
    <cellStyle name="?鹎%U龡&amp;H齲_x0001_C铣_x0014__x0007__x0001__x0001_ 3 2 3 6 2" xfId="3096"/>
    <cellStyle name="?鹎%U龡&amp;H齲_x0001_C铣_x0014__x0007__x0001__x0001_ 3 2 3 7" xfId="415"/>
    <cellStyle name="?鹎%U龡&amp;H齲_x0001_C铣_x0014__x0007__x0001__x0001_ 3 2 3 7 2" xfId="3097"/>
    <cellStyle name="?鹎%U龡&amp;H齲_x0001_C铣_x0014__x0007__x0001__x0001_ 3 2 3 8" xfId="3080"/>
    <cellStyle name="?鹎%U龡&amp;H齲_x0001_C铣_x0014__x0007__x0001__x0001_ 3 2 3_2015财政决算公开" xfId="3098"/>
    <cellStyle name="?鹎%U龡&amp;H齲_x0001_C铣_x0014__x0007__x0001__x0001_ 3 2 4" xfId="321"/>
    <cellStyle name="?鹎%U龡&amp;H齲_x0001_C铣_x0014__x0007__x0001__x0001_ 3 2 4 2" xfId="327"/>
    <cellStyle name="?鹎%U龡&amp;H齲_x0001_C铣_x0014__x0007__x0001__x0001_ 3 2 4 2 2" xfId="3100"/>
    <cellStyle name="?鹎%U龡&amp;H齲_x0001_C铣_x0014__x0007__x0001__x0001_ 3 2 4 3" xfId="332"/>
    <cellStyle name="?鹎%U龡&amp;H齲_x0001_C铣_x0014__x0007__x0001__x0001_ 3 2 4 3 2" xfId="3101"/>
    <cellStyle name="?鹎%U龡&amp;H齲_x0001_C铣_x0014__x0007__x0001__x0001_ 3 2 4 4" xfId="81"/>
    <cellStyle name="?鹎%U龡&amp;H齲_x0001_C铣_x0014__x0007__x0001__x0001_ 3 2 4 4 2" xfId="3102"/>
    <cellStyle name="?鹎%U龡&amp;H齲_x0001_C铣_x0014__x0007__x0001__x0001_ 3 2 4 5" xfId="3099"/>
    <cellStyle name="?鹎%U龡&amp;H齲_x0001_C铣_x0014__x0007__x0001__x0001_ 3 2 4_2015财政决算公开" xfId="3103"/>
    <cellStyle name="?鹎%U龡&amp;H齲_x0001_C铣_x0014__x0007__x0001__x0001_ 3 2 5" xfId="349"/>
    <cellStyle name="?鹎%U龡&amp;H齲_x0001_C铣_x0014__x0007__x0001__x0001_ 3 2 5 2" xfId="352"/>
    <cellStyle name="?鹎%U龡&amp;H齲_x0001_C铣_x0014__x0007__x0001__x0001_ 3 2 5 2 2" xfId="3105"/>
    <cellStyle name="?鹎%U龡&amp;H齲_x0001_C铣_x0014__x0007__x0001__x0001_ 3 2 5 3" xfId="354"/>
    <cellStyle name="?鹎%U龡&amp;H齲_x0001_C铣_x0014__x0007__x0001__x0001_ 3 2 5 3 2" xfId="3106"/>
    <cellStyle name="?鹎%U龡&amp;H齲_x0001_C铣_x0014__x0007__x0001__x0001_ 3 2 5 4" xfId="45"/>
    <cellStyle name="?鹎%U龡&amp;H齲_x0001_C铣_x0014__x0007__x0001__x0001_ 3 2 5 4 2" xfId="3107"/>
    <cellStyle name="?鹎%U龡&amp;H齲_x0001_C铣_x0014__x0007__x0001__x0001_ 3 2 5 5" xfId="3104"/>
    <cellStyle name="?鹎%U龡&amp;H齲_x0001_C铣_x0014__x0007__x0001__x0001_ 3 2 5_2015财政决算公开" xfId="3108"/>
    <cellStyle name="?鹎%U龡&amp;H齲_x0001_C铣_x0014__x0007__x0001__x0001_ 3 2 6" xfId="357"/>
    <cellStyle name="?鹎%U龡&amp;H齲_x0001_C铣_x0014__x0007__x0001__x0001_ 3 2 6 2" xfId="238"/>
    <cellStyle name="?鹎%U龡&amp;H齲_x0001_C铣_x0014__x0007__x0001__x0001_ 3 2 6 2 2" xfId="3110"/>
    <cellStyle name="?鹎%U龡&amp;H齲_x0001_C铣_x0014__x0007__x0001__x0001_ 3 2 6 3" xfId="243"/>
    <cellStyle name="?鹎%U龡&amp;H齲_x0001_C铣_x0014__x0007__x0001__x0001_ 3 2 6 3 2" xfId="3111"/>
    <cellStyle name="?鹎%U龡&amp;H齲_x0001_C铣_x0014__x0007__x0001__x0001_ 3 2 6 4" xfId="3109"/>
    <cellStyle name="?鹎%U龡&amp;H齲_x0001_C铣_x0014__x0007__x0001__x0001_ 3 2 6_2015财政决算公开" xfId="3112"/>
    <cellStyle name="?鹎%U龡&amp;H齲_x0001_C铣_x0014__x0007__x0001__x0001_ 3 2 7" xfId="362"/>
    <cellStyle name="?鹎%U龡&amp;H齲_x0001_C铣_x0014__x0007__x0001__x0001_ 3 2 7 2" xfId="42"/>
    <cellStyle name="?鹎%U龡&amp;H齲_x0001_C铣_x0014__x0007__x0001__x0001_ 3 2 7 2 2" xfId="3114"/>
    <cellStyle name="?鹎%U龡&amp;H齲_x0001_C铣_x0014__x0007__x0001__x0001_ 3 2 7 3" xfId="368"/>
    <cellStyle name="?鹎%U龡&amp;H齲_x0001_C铣_x0014__x0007__x0001__x0001_ 3 2 7 3 2" xfId="3115"/>
    <cellStyle name="?鹎%U龡&amp;H齲_x0001_C铣_x0014__x0007__x0001__x0001_ 3 2 7 4" xfId="416"/>
    <cellStyle name="?鹎%U龡&amp;H齲_x0001_C铣_x0014__x0007__x0001__x0001_ 3 2 7 4 2" xfId="3116"/>
    <cellStyle name="?鹎%U龡&amp;H齲_x0001_C铣_x0014__x0007__x0001__x0001_ 3 2 7 5" xfId="3113"/>
    <cellStyle name="?鹎%U龡&amp;H齲_x0001_C铣_x0014__x0007__x0001__x0001_ 3 2 7_2015财政决算公开" xfId="3117"/>
    <cellStyle name="?鹎%U龡&amp;H齲_x0001_C铣_x0014__x0007__x0001__x0001_ 3 2 8" xfId="370"/>
    <cellStyle name="?鹎%U龡&amp;H齲_x0001_C铣_x0014__x0007__x0001__x0001_ 3 2 8 2" xfId="3118"/>
    <cellStyle name="?鹎%U龡&amp;H齲_x0001_C铣_x0014__x0007__x0001__x0001_ 3 2 9" xfId="374"/>
    <cellStyle name="?鹎%U龡&amp;H齲_x0001_C铣_x0014__x0007__x0001__x0001_ 3 2 9 2" xfId="3119"/>
    <cellStyle name="?鹎%U龡&amp;H齲_x0001_C铣_x0014__x0007__x0001__x0001_ 3 2_2015财政决算公开" xfId="3120"/>
    <cellStyle name="?鹎%U龡&amp;H齲_x0001_C铣_x0014__x0007__x0001__x0001_ 3 3" xfId="222"/>
    <cellStyle name="?鹎%U龡&amp;H齲_x0001_C铣_x0014__x0007__x0001__x0001_ 3 3 10" xfId="3121"/>
    <cellStyle name="?鹎%U龡&amp;H齲_x0001_C铣_x0014__x0007__x0001__x0001_ 3 3 2" xfId="417"/>
    <cellStyle name="?鹎%U龡&amp;H齲_x0001_C铣_x0014__x0007__x0001__x0001_ 3 3 2 2" xfId="421"/>
    <cellStyle name="?鹎%U龡&amp;H齲_x0001_C铣_x0014__x0007__x0001__x0001_ 3 3 2 2 2" xfId="424"/>
    <cellStyle name="?鹎%U龡&amp;H齲_x0001_C铣_x0014__x0007__x0001__x0001_ 3 3 2 2 2 2" xfId="3124"/>
    <cellStyle name="?鹎%U龡&amp;H齲_x0001_C铣_x0014__x0007__x0001__x0001_ 3 3 2 2 3" xfId="426"/>
    <cellStyle name="?鹎%U龡&amp;H齲_x0001_C铣_x0014__x0007__x0001__x0001_ 3 3 2 2 3 2" xfId="3125"/>
    <cellStyle name="?鹎%U龡&amp;H齲_x0001_C铣_x0014__x0007__x0001__x0001_ 3 3 2 2 4" xfId="428"/>
    <cellStyle name="?鹎%U龡&amp;H齲_x0001_C铣_x0014__x0007__x0001__x0001_ 3 3 2 2 4 2" xfId="3126"/>
    <cellStyle name="?鹎%U龡&amp;H齲_x0001_C铣_x0014__x0007__x0001__x0001_ 3 3 2 2 5" xfId="3123"/>
    <cellStyle name="?鹎%U龡&amp;H齲_x0001_C铣_x0014__x0007__x0001__x0001_ 3 3 2 2_2015财政决算公开" xfId="3127"/>
    <cellStyle name="?鹎%U龡&amp;H齲_x0001_C铣_x0014__x0007__x0001__x0001_ 3 3 2 3" xfId="432"/>
    <cellStyle name="?鹎%U龡&amp;H齲_x0001_C铣_x0014__x0007__x0001__x0001_ 3 3 2 3 2" xfId="433"/>
    <cellStyle name="?鹎%U龡&amp;H齲_x0001_C铣_x0014__x0007__x0001__x0001_ 3 3 2 3 2 2" xfId="3129"/>
    <cellStyle name="?鹎%U龡&amp;H齲_x0001_C铣_x0014__x0007__x0001__x0001_ 3 3 2 3 3" xfId="434"/>
    <cellStyle name="?鹎%U龡&amp;H齲_x0001_C铣_x0014__x0007__x0001__x0001_ 3 3 2 3 3 2" xfId="3130"/>
    <cellStyle name="?鹎%U龡&amp;H齲_x0001_C铣_x0014__x0007__x0001__x0001_ 3 3 2 3 4" xfId="3128"/>
    <cellStyle name="?鹎%U龡&amp;H齲_x0001_C铣_x0014__x0007__x0001__x0001_ 3 3 2 3_2015财政决算公开" xfId="3131"/>
    <cellStyle name="?鹎%U龡&amp;H齲_x0001_C铣_x0014__x0007__x0001__x0001_ 3 3 2 4" xfId="438"/>
    <cellStyle name="?鹎%U龡&amp;H齲_x0001_C铣_x0014__x0007__x0001__x0001_ 3 3 2 4 2" xfId="181"/>
    <cellStyle name="?鹎%U龡&amp;H齲_x0001_C铣_x0014__x0007__x0001__x0001_ 3 3 2 4 2 2" xfId="3133"/>
    <cellStyle name="?鹎%U龡&amp;H齲_x0001_C铣_x0014__x0007__x0001__x0001_ 3 3 2 4 3" xfId="440"/>
    <cellStyle name="?鹎%U龡&amp;H齲_x0001_C铣_x0014__x0007__x0001__x0001_ 3 3 2 4 3 2" xfId="3134"/>
    <cellStyle name="?鹎%U龡&amp;H齲_x0001_C铣_x0014__x0007__x0001__x0001_ 3 3 2 4 4" xfId="442"/>
    <cellStyle name="?鹎%U龡&amp;H齲_x0001_C铣_x0014__x0007__x0001__x0001_ 3 3 2 4 4 2" xfId="3135"/>
    <cellStyle name="?鹎%U龡&amp;H齲_x0001_C铣_x0014__x0007__x0001__x0001_ 3 3 2 4 5" xfId="3132"/>
    <cellStyle name="?鹎%U龡&amp;H齲_x0001_C铣_x0014__x0007__x0001__x0001_ 3 3 2 4_2015财政决算公开" xfId="3136"/>
    <cellStyle name="?鹎%U龡&amp;H齲_x0001_C铣_x0014__x0007__x0001__x0001_ 3 3 2 5" xfId="447"/>
    <cellStyle name="?鹎%U龡&amp;H齲_x0001_C铣_x0014__x0007__x0001__x0001_ 3 3 2 5 2" xfId="3137"/>
    <cellStyle name="?鹎%U龡&amp;H齲_x0001_C铣_x0014__x0007__x0001__x0001_ 3 3 2 6" xfId="449"/>
    <cellStyle name="?鹎%U龡&amp;H齲_x0001_C铣_x0014__x0007__x0001__x0001_ 3 3 2 6 2" xfId="3138"/>
    <cellStyle name="?鹎%U龡&amp;H齲_x0001_C铣_x0014__x0007__x0001__x0001_ 3 3 2 7" xfId="452"/>
    <cellStyle name="?鹎%U龡&amp;H齲_x0001_C铣_x0014__x0007__x0001__x0001_ 3 3 2 7 2" xfId="3139"/>
    <cellStyle name="?鹎%U龡&amp;H齲_x0001_C铣_x0014__x0007__x0001__x0001_ 3 3 2 8" xfId="3122"/>
    <cellStyle name="?鹎%U龡&amp;H齲_x0001_C铣_x0014__x0007__x0001__x0001_ 3 3 2_2015财政决算公开" xfId="3140"/>
    <cellStyle name="?鹎%U龡&amp;H齲_x0001_C铣_x0014__x0007__x0001__x0001_ 3 3 3" xfId="454"/>
    <cellStyle name="?鹎%U龡&amp;H齲_x0001_C铣_x0014__x0007__x0001__x0001_ 3 3 3 2" xfId="317"/>
    <cellStyle name="?鹎%U龡&amp;H齲_x0001_C铣_x0014__x0007__x0001__x0001_ 3 3 3 2 2" xfId="3142"/>
    <cellStyle name="?鹎%U龡&amp;H齲_x0001_C铣_x0014__x0007__x0001__x0001_ 3 3 3 3" xfId="457"/>
    <cellStyle name="?鹎%U龡&amp;H齲_x0001_C铣_x0014__x0007__x0001__x0001_ 3 3 3 3 2" xfId="3143"/>
    <cellStyle name="?鹎%U龡&amp;H齲_x0001_C铣_x0014__x0007__x0001__x0001_ 3 3 3 4" xfId="460"/>
    <cellStyle name="?鹎%U龡&amp;H齲_x0001_C铣_x0014__x0007__x0001__x0001_ 3 3 3 4 2" xfId="3144"/>
    <cellStyle name="?鹎%U龡&amp;H齲_x0001_C铣_x0014__x0007__x0001__x0001_ 3 3 3 5" xfId="3141"/>
    <cellStyle name="?鹎%U龡&amp;H齲_x0001_C铣_x0014__x0007__x0001__x0001_ 3 3 3_2015财政决算公开" xfId="3145"/>
    <cellStyle name="?鹎%U龡&amp;H齲_x0001_C铣_x0014__x0007__x0001__x0001_ 3 3 4" xfId="383"/>
    <cellStyle name="?鹎%U龡&amp;H齲_x0001_C铣_x0014__x0007__x0001__x0001_ 3 3 4 2" xfId="387"/>
    <cellStyle name="?鹎%U龡&amp;H齲_x0001_C铣_x0014__x0007__x0001__x0001_ 3 3 4 2 2" xfId="3147"/>
    <cellStyle name="?鹎%U龡&amp;H齲_x0001_C铣_x0014__x0007__x0001__x0001_ 3 3 4 3" xfId="388"/>
    <cellStyle name="?鹎%U龡&amp;H齲_x0001_C铣_x0014__x0007__x0001__x0001_ 3 3 4 3 2" xfId="3148"/>
    <cellStyle name="?鹎%U龡&amp;H齲_x0001_C铣_x0014__x0007__x0001__x0001_ 3 3 4 4" xfId="391"/>
    <cellStyle name="?鹎%U龡&amp;H齲_x0001_C铣_x0014__x0007__x0001__x0001_ 3 3 4 4 2" xfId="3149"/>
    <cellStyle name="?鹎%U龡&amp;H齲_x0001_C铣_x0014__x0007__x0001__x0001_ 3 3 4 5" xfId="3146"/>
    <cellStyle name="?鹎%U龡&amp;H齲_x0001_C铣_x0014__x0007__x0001__x0001_ 3 3 4_2015财政决算公开" xfId="3150"/>
    <cellStyle name="?鹎%U龡&amp;H齲_x0001_C铣_x0014__x0007__x0001__x0001_ 3 3 5" xfId="396"/>
    <cellStyle name="?鹎%U龡&amp;H齲_x0001_C铣_x0014__x0007__x0001__x0001_ 3 3 5 2" xfId="398"/>
    <cellStyle name="?鹎%U龡&amp;H齲_x0001_C铣_x0014__x0007__x0001__x0001_ 3 3 5 2 2" xfId="3152"/>
    <cellStyle name="?鹎%U龡&amp;H齲_x0001_C铣_x0014__x0007__x0001__x0001_ 3 3 5 3" xfId="400"/>
    <cellStyle name="?鹎%U龡&amp;H齲_x0001_C铣_x0014__x0007__x0001__x0001_ 3 3 5 3 2" xfId="3153"/>
    <cellStyle name="?鹎%U龡&amp;H齲_x0001_C铣_x0014__x0007__x0001__x0001_ 3 3 5 4" xfId="3151"/>
    <cellStyle name="?鹎%U龡&amp;H齲_x0001_C铣_x0014__x0007__x0001__x0001_ 3 3 5_2015财政决算公开" xfId="3154"/>
    <cellStyle name="?鹎%U龡&amp;H齲_x0001_C铣_x0014__x0007__x0001__x0001_ 3 3 6" xfId="58"/>
    <cellStyle name="?鹎%U龡&amp;H齲_x0001_C铣_x0014__x0007__x0001__x0001_ 3 3 6 2" xfId="405"/>
    <cellStyle name="?鹎%U龡&amp;H齲_x0001_C铣_x0014__x0007__x0001__x0001_ 3 3 6 2 2" xfId="3156"/>
    <cellStyle name="?鹎%U龡&amp;H齲_x0001_C铣_x0014__x0007__x0001__x0001_ 3 3 6 3" xfId="406"/>
    <cellStyle name="?鹎%U龡&amp;H齲_x0001_C铣_x0014__x0007__x0001__x0001_ 3 3 6 3 2" xfId="3157"/>
    <cellStyle name="?鹎%U龡&amp;H齲_x0001_C铣_x0014__x0007__x0001__x0001_ 3 3 6 4" xfId="410"/>
    <cellStyle name="?鹎%U龡&amp;H齲_x0001_C铣_x0014__x0007__x0001__x0001_ 3 3 6 4 2" xfId="3158"/>
    <cellStyle name="?鹎%U龡&amp;H齲_x0001_C铣_x0014__x0007__x0001__x0001_ 3 3 6 5" xfId="3155"/>
    <cellStyle name="?鹎%U龡&amp;H齲_x0001_C铣_x0014__x0007__x0001__x0001_ 3 3 6_2015财政决算公开" xfId="3159"/>
    <cellStyle name="?鹎%U龡&amp;H齲_x0001_C铣_x0014__x0007__x0001__x0001_ 3 3 7" xfId="65"/>
    <cellStyle name="?鹎%U龡&amp;H齲_x0001_C铣_x0014__x0007__x0001__x0001_ 3 3 7 2" xfId="3160"/>
    <cellStyle name="?鹎%U龡&amp;H齲_x0001_C铣_x0014__x0007__x0001__x0001_ 3 3 8" xfId="70"/>
    <cellStyle name="?鹎%U龡&amp;H齲_x0001_C铣_x0014__x0007__x0001__x0001_ 3 3 8 2" xfId="3161"/>
    <cellStyle name="?鹎%U龡&amp;H齲_x0001_C铣_x0014__x0007__x0001__x0001_ 3 3 9" xfId="414"/>
    <cellStyle name="?鹎%U龡&amp;H齲_x0001_C铣_x0014__x0007__x0001__x0001_ 3 3 9 2" xfId="3162"/>
    <cellStyle name="?鹎%U龡&amp;H齲_x0001_C铣_x0014__x0007__x0001__x0001_ 3 3_2015财政决算公开" xfId="3163"/>
    <cellStyle name="?鹎%U龡&amp;H齲_x0001_C铣_x0014__x0007__x0001__x0001_ 3 4" xfId="462"/>
    <cellStyle name="?鹎%U龡&amp;H齲_x0001_C铣_x0014__x0007__x0001__x0001_ 3 4 10" xfId="3164"/>
    <cellStyle name="?鹎%U龡&amp;H齲_x0001_C铣_x0014__x0007__x0001__x0001_ 3 4 2" xfId="463"/>
    <cellStyle name="?鹎%U龡&amp;H齲_x0001_C铣_x0014__x0007__x0001__x0001_ 3 4 2 2" xfId="464"/>
    <cellStyle name="?鹎%U龡&amp;H齲_x0001_C铣_x0014__x0007__x0001__x0001_ 3 4 2 2 2" xfId="465"/>
    <cellStyle name="?鹎%U龡&amp;H齲_x0001_C铣_x0014__x0007__x0001__x0001_ 3 4 2 2 2 2" xfId="3167"/>
    <cellStyle name="?鹎%U龡&amp;H齲_x0001_C铣_x0014__x0007__x0001__x0001_ 3 4 2 2 3" xfId="466"/>
    <cellStyle name="?鹎%U龡&amp;H齲_x0001_C铣_x0014__x0007__x0001__x0001_ 3 4 2 2 3 2" xfId="3168"/>
    <cellStyle name="?鹎%U龡&amp;H齲_x0001_C铣_x0014__x0007__x0001__x0001_ 3 4 2 2 4" xfId="467"/>
    <cellStyle name="?鹎%U龡&amp;H齲_x0001_C铣_x0014__x0007__x0001__x0001_ 3 4 2 2 4 2" xfId="3169"/>
    <cellStyle name="?鹎%U龡&amp;H齲_x0001_C铣_x0014__x0007__x0001__x0001_ 3 4 2 2 5" xfId="3166"/>
    <cellStyle name="?鹎%U龡&amp;H齲_x0001_C铣_x0014__x0007__x0001__x0001_ 3 4 2 2_2015财政决算公开" xfId="3170"/>
    <cellStyle name="?鹎%U龡&amp;H齲_x0001_C铣_x0014__x0007__x0001__x0001_ 3 4 2 3" xfId="468"/>
    <cellStyle name="?鹎%U龡&amp;H齲_x0001_C铣_x0014__x0007__x0001__x0001_ 3 4 2 3 2" xfId="469"/>
    <cellStyle name="?鹎%U龡&amp;H齲_x0001_C铣_x0014__x0007__x0001__x0001_ 3 4 2 3 2 2" xfId="3172"/>
    <cellStyle name="?鹎%U龡&amp;H齲_x0001_C铣_x0014__x0007__x0001__x0001_ 3 4 2 3 3" xfId="470"/>
    <cellStyle name="?鹎%U龡&amp;H齲_x0001_C铣_x0014__x0007__x0001__x0001_ 3 4 2 3 3 2" xfId="3173"/>
    <cellStyle name="?鹎%U龡&amp;H齲_x0001_C铣_x0014__x0007__x0001__x0001_ 3 4 2 3 4" xfId="3171"/>
    <cellStyle name="?鹎%U龡&amp;H齲_x0001_C铣_x0014__x0007__x0001__x0001_ 3 4 2 3_2015财政决算公开" xfId="3174"/>
    <cellStyle name="?鹎%U龡&amp;H齲_x0001_C铣_x0014__x0007__x0001__x0001_ 3 4 2 4" xfId="473"/>
    <cellStyle name="?鹎%U龡&amp;H齲_x0001_C铣_x0014__x0007__x0001__x0001_ 3 4 2 4 2" xfId="453"/>
    <cellStyle name="?鹎%U龡&amp;H齲_x0001_C铣_x0014__x0007__x0001__x0001_ 3 4 2 4 2 2" xfId="3176"/>
    <cellStyle name="?鹎%U龡&amp;H齲_x0001_C铣_x0014__x0007__x0001__x0001_ 3 4 2 4 3" xfId="476"/>
    <cellStyle name="?鹎%U龡&amp;H齲_x0001_C铣_x0014__x0007__x0001__x0001_ 3 4 2 4 3 2" xfId="3177"/>
    <cellStyle name="?鹎%U龡&amp;H齲_x0001_C铣_x0014__x0007__x0001__x0001_ 3 4 2 4 4" xfId="477"/>
    <cellStyle name="?鹎%U龡&amp;H齲_x0001_C铣_x0014__x0007__x0001__x0001_ 3 4 2 4 4 2" xfId="3178"/>
    <cellStyle name="?鹎%U龡&amp;H齲_x0001_C铣_x0014__x0007__x0001__x0001_ 3 4 2 4 5" xfId="3175"/>
    <cellStyle name="?鹎%U龡&amp;H齲_x0001_C铣_x0014__x0007__x0001__x0001_ 3 4 2 4_2015财政决算公开" xfId="3179"/>
    <cellStyle name="?鹎%U龡&amp;H齲_x0001_C铣_x0014__x0007__x0001__x0001_ 3 4 2 5" xfId="480"/>
    <cellStyle name="?鹎%U龡&amp;H齲_x0001_C铣_x0014__x0007__x0001__x0001_ 3 4 2 5 2" xfId="3180"/>
    <cellStyle name="?鹎%U龡&amp;H齲_x0001_C铣_x0014__x0007__x0001__x0001_ 3 4 2 6" xfId="482"/>
    <cellStyle name="?鹎%U龡&amp;H齲_x0001_C铣_x0014__x0007__x0001__x0001_ 3 4 2 6 2" xfId="3181"/>
    <cellStyle name="?鹎%U龡&amp;H齲_x0001_C铣_x0014__x0007__x0001__x0001_ 3 4 2 7" xfId="484"/>
    <cellStyle name="?鹎%U龡&amp;H齲_x0001_C铣_x0014__x0007__x0001__x0001_ 3 4 2 7 2" xfId="3182"/>
    <cellStyle name="?鹎%U龡&amp;H齲_x0001_C铣_x0014__x0007__x0001__x0001_ 3 4 2 8" xfId="3165"/>
    <cellStyle name="?鹎%U龡&amp;H齲_x0001_C铣_x0014__x0007__x0001__x0001_ 3 4 2_2015财政决算公开" xfId="3183"/>
    <cellStyle name="?鹎%U龡&amp;H齲_x0001_C铣_x0014__x0007__x0001__x0001_ 3 4 3" xfId="486"/>
    <cellStyle name="?鹎%U龡&amp;H齲_x0001_C铣_x0014__x0007__x0001__x0001_ 3 4 3 2" xfId="123"/>
    <cellStyle name="?鹎%U龡&amp;H齲_x0001_C铣_x0014__x0007__x0001__x0001_ 3 4 3 2 2" xfId="3185"/>
    <cellStyle name="?鹎%U龡&amp;H齲_x0001_C铣_x0014__x0007__x0001__x0001_ 3 4 3 3" xfId="29"/>
    <cellStyle name="?鹎%U龡&amp;H齲_x0001_C铣_x0014__x0007__x0001__x0001_ 3 4 3 3 2" xfId="3186"/>
    <cellStyle name="?鹎%U龡&amp;H齲_x0001_C铣_x0014__x0007__x0001__x0001_ 3 4 3 4" xfId="36"/>
    <cellStyle name="?鹎%U龡&amp;H齲_x0001_C铣_x0014__x0007__x0001__x0001_ 3 4 3 4 2" xfId="3187"/>
    <cellStyle name="?鹎%U龡&amp;H齲_x0001_C铣_x0014__x0007__x0001__x0001_ 3 4 3 5" xfId="3184"/>
    <cellStyle name="?鹎%U龡&amp;H齲_x0001_C铣_x0014__x0007__x0001__x0001_ 3 4 3_2015财政决算公开" xfId="3188"/>
    <cellStyle name="?鹎%U龡&amp;H齲_x0001_C铣_x0014__x0007__x0001__x0001_ 3 4 4" xfId="325"/>
    <cellStyle name="?鹎%U龡&amp;H齲_x0001_C铣_x0014__x0007__x0001__x0001_ 3 4 4 2" xfId="100"/>
    <cellStyle name="?鹎%U龡&amp;H齲_x0001_C铣_x0014__x0007__x0001__x0001_ 3 4 4 2 2" xfId="3190"/>
    <cellStyle name="?鹎%U龡&amp;H齲_x0001_C铣_x0014__x0007__x0001__x0001_ 3 4 4 3" xfId="24"/>
    <cellStyle name="?鹎%U龡&amp;H齲_x0001_C铣_x0014__x0007__x0001__x0001_ 3 4 4 3 2" xfId="3191"/>
    <cellStyle name="?鹎%U龡&amp;H齲_x0001_C铣_x0014__x0007__x0001__x0001_ 3 4 4 4" xfId="329"/>
    <cellStyle name="?鹎%U龡&amp;H齲_x0001_C铣_x0014__x0007__x0001__x0001_ 3 4 4 4 2" xfId="3192"/>
    <cellStyle name="?鹎%U龡&amp;H齲_x0001_C铣_x0014__x0007__x0001__x0001_ 3 4 4 5" xfId="3189"/>
    <cellStyle name="?鹎%U龡&amp;H齲_x0001_C铣_x0014__x0007__x0001__x0001_ 3 4 4_2015财政决算公开" xfId="3193"/>
    <cellStyle name="?鹎%U龡&amp;H齲_x0001_C铣_x0014__x0007__x0001__x0001_ 3 4 5" xfId="331"/>
    <cellStyle name="?鹎%U龡&amp;H齲_x0001_C铣_x0014__x0007__x0001__x0001_ 3 4 5 2" xfId="334"/>
    <cellStyle name="?鹎%U龡&amp;H齲_x0001_C铣_x0014__x0007__x0001__x0001_ 3 4 5 2 2" xfId="3195"/>
    <cellStyle name="?鹎%U龡&amp;H齲_x0001_C铣_x0014__x0007__x0001__x0001_ 3 4 5 3" xfId="336"/>
    <cellStyle name="?鹎%U龡&amp;H齲_x0001_C铣_x0014__x0007__x0001__x0001_ 3 4 5 3 2" xfId="3196"/>
    <cellStyle name="?鹎%U龡&amp;H齲_x0001_C铣_x0014__x0007__x0001__x0001_ 3 4 5 4" xfId="3194"/>
    <cellStyle name="?鹎%U龡&amp;H齲_x0001_C铣_x0014__x0007__x0001__x0001_ 3 4 5_2015财政决算公开" xfId="3197"/>
    <cellStyle name="?鹎%U龡&amp;H齲_x0001_C铣_x0014__x0007__x0001__x0001_ 3 4 6" xfId="80"/>
    <cellStyle name="?鹎%U龡&amp;H齲_x0001_C铣_x0014__x0007__x0001__x0001_ 3 4 6 2" xfId="338"/>
    <cellStyle name="?鹎%U龡&amp;H齲_x0001_C铣_x0014__x0007__x0001__x0001_ 3 4 6 2 2" xfId="3199"/>
    <cellStyle name="?鹎%U龡&amp;H齲_x0001_C铣_x0014__x0007__x0001__x0001_ 3 4 6 3" xfId="340"/>
    <cellStyle name="?鹎%U龡&amp;H齲_x0001_C铣_x0014__x0007__x0001__x0001_ 3 4 6 3 2" xfId="3200"/>
    <cellStyle name="?鹎%U龡&amp;H齲_x0001_C铣_x0014__x0007__x0001__x0001_ 3 4 6 4" xfId="342"/>
    <cellStyle name="?鹎%U龡&amp;H齲_x0001_C铣_x0014__x0007__x0001__x0001_ 3 4 6 4 2" xfId="3201"/>
    <cellStyle name="?鹎%U龡&amp;H齲_x0001_C铣_x0014__x0007__x0001__x0001_ 3 4 6 5" xfId="3198"/>
    <cellStyle name="?鹎%U龡&amp;H齲_x0001_C铣_x0014__x0007__x0001__x0001_ 3 4 6_2015财政决算公开" xfId="3202"/>
    <cellStyle name="?鹎%U龡&amp;H齲_x0001_C铣_x0014__x0007__x0001__x0001_ 3 4 7" xfId="88"/>
    <cellStyle name="?鹎%U龡&amp;H齲_x0001_C铣_x0014__x0007__x0001__x0001_ 3 4 7 2" xfId="3203"/>
    <cellStyle name="?鹎%U龡&amp;H齲_x0001_C铣_x0014__x0007__x0001__x0001_ 3 4 8" xfId="345"/>
    <cellStyle name="?鹎%U龡&amp;H齲_x0001_C铣_x0014__x0007__x0001__x0001_ 3 4 8 2" xfId="3204"/>
    <cellStyle name="?鹎%U龡&amp;H齲_x0001_C铣_x0014__x0007__x0001__x0001_ 3 4 9" xfId="347"/>
    <cellStyle name="?鹎%U龡&amp;H齲_x0001_C铣_x0014__x0007__x0001__x0001_ 3 4 9 2" xfId="3205"/>
    <cellStyle name="?鹎%U龡&amp;H齲_x0001_C铣_x0014__x0007__x0001__x0001_ 3 4_2015财政决算公开" xfId="3206"/>
    <cellStyle name="?鹎%U龡&amp;H齲_x0001_C铣_x0014__x0007__x0001__x0001_ 3 5" xfId="487"/>
    <cellStyle name="?鹎%U龡&amp;H齲_x0001_C铣_x0014__x0007__x0001__x0001_ 3 5 2" xfId="488"/>
    <cellStyle name="?鹎%U龡&amp;H齲_x0001_C铣_x0014__x0007__x0001__x0001_ 3 5 2 2" xfId="3208"/>
    <cellStyle name="?鹎%U龡&amp;H齲_x0001_C铣_x0014__x0007__x0001__x0001_ 3 5 3" xfId="3207"/>
    <cellStyle name="?鹎%U龡&amp;H齲_x0001_C铣_x0014__x0007__x0001__x0001_ 3 5_2015财政决算公开" xfId="3209"/>
    <cellStyle name="?鹎%U龡&amp;H齲_x0001_C铣_x0014__x0007__x0001__x0001_ 3 6" xfId="489"/>
    <cellStyle name="?鹎%U龡&amp;H齲_x0001_C铣_x0014__x0007__x0001__x0001_ 3 6 2" xfId="491"/>
    <cellStyle name="?鹎%U龡&amp;H齲_x0001_C铣_x0014__x0007__x0001__x0001_ 3 6 2 2" xfId="3211"/>
    <cellStyle name="?鹎%U龡&amp;H齲_x0001_C铣_x0014__x0007__x0001__x0001_ 3 6 3" xfId="233"/>
    <cellStyle name="?鹎%U龡&amp;H齲_x0001_C铣_x0014__x0007__x0001__x0001_ 3 6 3 2" xfId="3212"/>
    <cellStyle name="?鹎%U龡&amp;H齲_x0001_C铣_x0014__x0007__x0001__x0001_ 3 6 4" xfId="3210"/>
    <cellStyle name="?鹎%U龡&amp;H齲_x0001_C铣_x0014__x0007__x0001__x0001_ 3 6_2015财政决算公开" xfId="3213"/>
    <cellStyle name="?鹎%U龡&amp;H齲_x0001_C铣_x0014__x0007__x0001__x0001_ 3 7" xfId="495"/>
    <cellStyle name="?鹎%U龡&amp;H齲_x0001_C铣_x0014__x0007__x0001__x0001_ 3 7 2" xfId="3214"/>
    <cellStyle name="?鹎%U龡&amp;H齲_x0001_C铣_x0014__x0007__x0001__x0001_ 3 8" xfId="496"/>
    <cellStyle name="?鹎%U龡&amp;H齲_x0001_C铣_x0014__x0007__x0001__x0001_ 3 8 2" xfId="3215"/>
    <cellStyle name="?鹎%U龡&amp;H齲_x0001_C铣_x0014__x0007__x0001__x0001_ 3 9" xfId="196"/>
    <cellStyle name="?鹎%U龡&amp;H齲_x0001_C铣_x0014__x0007__x0001__x0001_ 3 9 2" xfId="3216"/>
    <cellStyle name="?鹎%U龡&amp;H齲_x0001_C铣_x0014__x0007__x0001__x0001_ 3_2015财政决算公开" xfId="3217"/>
    <cellStyle name="?鹎%U龡&amp;H齲_x0001_C铣_x0014__x0007__x0001__x0001_ 4" xfId="458"/>
    <cellStyle name="?鹎%U龡&amp;H齲_x0001_C铣_x0014__x0007__x0001__x0001_ 4 10" xfId="3218"/>
    <cellStyle name="?鹎%U龡&amp;H齲_x0001_C铣_x0014__x0007__x0001__x0001_ 4 2" xfId="302"/>
    <cellStyle name="?鹎%U龡&amp;H齲_x0001_C铣_x0014__x0007__x0001__x0001_ 4 2 2" xfId="499"/>
    <cellStyle name="?鹎%U龡&amp;H齲_x0001_C铣_x0014__x0007__x0001__x0001_ 4 2 2 2" xfId="502"/>
    <cellStyle name="?鹎%U龡&amp;H齲_x0001_C铣_x0014__x0007__x0001__x0001_ 4 2 2 2 2" xfId="3221"/>
    <cellStyle name="?鹎%U龡&amp;H齲_x0001_C铣_x0014__x0007__x0001__x0001_ 4 2 2 3" xfId="505"/>
    <cellStyle name="?鹎%U龡&amp;H齲_x0001_C铣_x0014__x0007__x0001__x0001_ 4 2 2 3 2" xfId="3222"/>
    <cellStyle name="?鹎%U龡&amp;H齲_x0001_C铣_x0014__x0007__x0001__x0001_ 4 2 2 4" xfId="507"/>
    <cellStyle name="?鹎%U龡&amp;H齲_x0001_C铣_x0014__x0007__x0001__x0001_ 4 2 2 4 2" xfId="3223"/>
    <cellStyle name="?鹎%U龡&amp;H齲_x0001_C铣_x0014__x0007__x0001__x0001_ 4 2 2 5" xfId="508"/>
    <cellStyle name="?鹎%U龡&amp;H齲_x0001_C铣_x0014__x0007__x0001__x0001_ 4 2 2 5 2" xfId="3224"/>
    <cellStyle name="?鹎%U龡&amp;H齲_x0001_C铣_x0014__x0007__x0001__x0001_ 4 2 2 6" xfId="3220"/>
    <cellStyle name="?鹎%U龡&amp;H齲_x0001_C铣_x0014__x0007__x0001__x0001_ 4 2 2_2015财政决算公开" xfId="3225"/>
    <cellStyle name="?鹎%U龡&amp;H齲_x0001_C铣_x0014__x0007__x0001__x0001_ 4 2 3" xfId="511"/>
    <cellStyle name="?鹎%U龡&amp;H齲_x0001_C铣_x0014__x0007__x0001__x0001_ 4 2 3 2" xfId="514"/>
    <cellStyle name="?鹎%U龡&amp;H齲_x0001_C铣_x0014__x0007__x0001__x0001_ 4 2 3 2 2" xfId="3227"/>
    <cellStyle name="?鹎%U龡&amp;H齲_x0001_C铣_x0014__x0007__x0001__x0001_ 4 2 3 3" xfId="517"/>
    <cellStyle name="?鹎%U龡&amp;H齲_x0001_C铣_x0014__x0007__x0001__x0001_ 4 2 3 3 2" xfId="3228"/>
    <cellStyle name="?鹎%U龡&amp;H齲_x0001_C铣_x0014__x0007__x0001__x0001_ 4 2 3 4" xfId="3226"/>
    <cellStyle name="?鹎%U龡&amp;H齲_x0001_C铣_x0014__x0007__x0001__x0001_ 4 2 3_2015财政决算公开" xfId="3229"/>
    <cellStyle name="?鹎%U龡&amp;H齲_x0001_C铣_x0014__x0007__x0001__x0001_ 4 2 4" xfId="420"/>
    <cellStyle name="?鹎%U龡&amp;H齲_x0001_C铣_x0014__x0007__x0001__x0001_ 4 2 4 2" xfId="423"/>
    <cellStyle name="?鹎%U龡&amp;H齲_x0001_C铣_x0014__x0007__x0001__x0001_ 4 2 4 2 2" xfId="3231"/>
    <cellStyle name="?鹎%U龡&amp;H齲_x0001_C铣_x0014__x0007__x0001__x0001_ 4 2 4 3" xfId="425"/>
    <cellStyle name="?鹎%U龡&amp;H齲_x0001_C铣_x0014__x0007__x0001__x0001_ 4 2 4 3 2" xfId="3232"/>
    <cellStyle name="?鹎%U龡&amp;H齲_x0001_C铣_x0014__x0007__x0001__x0001_ 4 2 4 4" xfId="427"/>
    <cellStyle name="?鹎%U龡&amp;H齲_x0001_C铣_x0014__x0007__x0001__x0001_ 4 2 4 4 2" xfId="3233"/>
    <cellStyle name="?鹎%U龡&amp;H齲_x0001_C铣_x0014__x0007__x0001__x0001_ 4 2 4 5" xfId="3230"/>
    <cellStyle name="?鹎%U龡&amp;H齲_x0001_C铣_x0014__x0007__x0001__x0001_ 4 2 4_2015财政决算公开" xfId="3234"/>
    <cellStyle name="?鹎%U龡&amp;H齲_x0001_C铣_x0014__x0007__x0001__x0001_ 4 2 5" xfId="431"/>
    <cellStyle name="?鹎%U龡&amp;H齲_x0001_C铣_x0014__x0007__x0001__x0001_ 4 2 5 2" xfId="3235"/>
    <cellStyle name="?鹎%U龡&amp;H齲_x0001_C铣_x0014__x0007__x0001__x0001_ 4 2 6" xfId="436"/>
    <cellStyle name="?鹎%U龡&amp;H齲_x0001_C铣_x0014__x0007__x0001__x0001_ 4 2 6 2" xfId="3236"/>
    <cellStyle name="?鹎%U龡&amp;H齲_x0001_C铣_x0014__x0007__x0001__x0001_ 4 2 7" xfId="445"/>
    <cellStyle name="?鹎%U龡&amp;H齲_x0001_C铣_x0014__x0007__x0001__x0001_ 4 2 7 2" xfId="3237"/>
    <cellStyle name="?鹎%U龡&amp;H齲_x0001_C铣_x0014__x0007__x0001__x0001_ 4 2 8" xfId="3219"/>
    <cellStyle name="?鹎%U龡&amp;H齲_x0001_C铣_x0014__x0007__x0001__x0001_ 4 2_2015财政决算公开" xfId="3238"/>
    <cellStyle name="?鹎%U龡&amp;H齲_x0001_C铣_x0014__x0007__x0001__x0001_ 4 3" xfId="305"/>
    <cellStyle name="?鹎%U龡&amp;H齲_x0001_C铣_x0014__x0007__x0001__x0001_ 4 3 2" xfId="519"/>
    <cellStyle name="?鹎%U龡&amp;H齲_x0001_C铣_x0014__x0007__x0001__x0001_ 4 3 2 2" xfId="3240"/>
    <cellStyle name="?鹎%U龡&amp;H齲_x0001_C铣_x0014__x0007__x0001__x0001_ 4 3 3" xfId="2"/>
    <cellStyle name="?鹎%U龡&amp;H齲_x0001_C铣_x0014__x0007__x0001__x0001_ 4 3 3 2" xfId="3241"/>
    <cellStyle name="?鹎%U龡&amp;H齲_x0001_C铣_x0014__x0007__x0001__x0001_ 4 3 4" xfId="315"/>
    <cellStyle name="?鹎%U龡&amp;H齲_x0001_C铣_x0014__x0007__x0001__x0001_ 4 3 4 2" xfId="3242"/>
    <cellStyle name="?鹎%U龡&amp;H齲_x0001_C铣_x0014__x0007__x0001__x0001_ 4 3 5" xfId="456"/>
    <cellStyle name="?鹎%U龡&amp;H齲_x0001_C铣_x0014__x0007__x0001__x0001_ 4 3 5 2" xfId="3243"/>
    <cellStyle name="?鹎%U龡&amp;H齲_x0001_C铣_x0014__x0007__x0001__x0001_ 4 3 6" xfId="3239"/>
    <cellStyle name="?鹎%U龡&amp;H齲_x0001_C铣_x0014__x0007__x0001__x0001_ 4 3_2015财政决算公开" xfId="3244"/>
    <cellStyle name="?鹎%U龡&amp;H齲_x0001_C铣_x0014__x0007__x0001__x0001_ 4 4" xfId="521"/>
    <cellStyle name="?鹎%U龡&amp;H齲_x0001_C铣_x0014__x0007__x0001__x0001_ 4 4 2" xfId="523"/>
    <cellStyle name="?鹎%U龡&amp;H齲_x0001_C铣_x0014__x0007__x0001__x0001_ 4 4 2 2" xfId="3246"/>
    <cellStyle name="?鹎%U龡&amp;H齲_x0001_C铣_x0014__x0007__x0001__x0001_ 4 4 3" xfId="526"/>
    <cellStyle name="?鹎%U龡&amp;H齲_x0001_C铣_x0014__x0007__x0001__x0001_ 4 4 3 2" xfId="3247"/>
    <cellStyle name="?鹎%U龡&amp;H齲_x0001_C铣_x0014__x0007__x0001__x0001_ 4 4 4" xfId="386"/>
    <cellStyle name="?鹎%U龡&amp;H齲_x0001_C铣_x0014__x0007__x0001__x0001_ 4 4 4 2" xfId="3248"/>
    <cellStyle name="?鹎%U龡&amp;H齲_x0001_C铣_x0014__x0007__x0001__x0001_ 4 4 5" xfId="3245"/>
    <cellStyle name="?鹎%U龡&amp;H齲_x0001_C铣_x0014__x0007__x0001__x0001_ 4 4_2015财政决算公开" xfId="3249"/>
    <cellStyle name="?鹎%U龡&amp;H齲_x0001_C铣_x0014__x0007__x0001__x0001_ 4 5" xfId="528"/>
    <cellStyle name="?鹎%U龡&amp;H齲_x0001_C铣_x0014__x0007__x0001__x0001_ 4 5 2" xfId="530"/>
    <cellStyle name="?鹎%U龡&amp;H齲_x0001_C铣_x0014__x0007__x0001__x0001_ 4 5 2 2" xfId="3251"/>
    <cellStyle name="?鹎%U龡&amp;H齲_x0001_C铣_x0014__x0007__x0001__x0001_ 4 5 3" xfId="531"/>
    <cellStyle name="?鹎%U龡&amp;H齲_x0001_C铣_x0014__x0007__x0001__x0001_ 4 5 3 2" xfId="3252"/>
    <cellStyle name="?鹎%U龡&amp;H齲_x0001_C铣_x0014__x0007__x0001__x0001_ 4 5 4" xfId="3250"/>
    <cellStyle name="?鹎%U龡&amp;H齲_x0001_C铣_x0014__x0007__x0001__x0001_ 4 5_2015财政决算公开" xfId="3253"/>
    <cellStyle name="?鹎%U龡&amp;H齲_x0001_C铣_x0014__x0007__x0001__x0001_ 4 6" xfId="533"/>
    <cellStyle name="?鹎%U龡&amp;H齲_x0001_C铣_x0014__x0007__x0001__x0001_ 4 6 2" xfId="536"/>
    <cellStyle name="?鹎%U龡&amp;H齲_x0001_C铣_x0014__x0007__x0001__x0001_ 4 6 2 2" xfId="3255"/>
    <cellStyle name="?鹎%U龡&amp;H齲_x0001_C铣_x0014__x0007__x0001__x0001_ 4 6 3" xfId="538"/>
    <cellStyle name="?鹎%U龡&amp;H齲_x0001_C铣_x0014__x0007__x0001__x0001_ 4 6 3 2" xfId="3256"/>
    <cellStyle name="?鹎%U龡&amp;H齲_x0001_C铣_x0014__x0007__x0001__x0001_ 4 6 4" xfId="404"/>
    <cellStyle name="?鹎%U龡&amp;H齲_x0001_C铣_x0014__x0007__x0001__x0001_ 4 6 4 2" xfId="3257"/>
    <cellStyle name="?鹎%U龡&amp;H齲_x0001_C铣_x0014__x0007__x0001__x0001_ 4 6 5" xfId="3254"/>
    <cellStyle name="?鹎%U龡&amp;H齲_x0001_C铣_x0014__x0007__x0001__x0001_ 4 6_2015财政决算公开" xfId="3258"/>
    <cellStyle name="?鹎%U龡&amp;H齲_x0001_C铣_x0014__x0007__x0001__x0001_ 4 7" xfId="539"/>
    <cellStyle name="?鹎%U龡&amp;H齲_x0001_C铣_x0014__x0007__x0001__x0001_ 4 7 2" xfId="3259"/>
    <cellStyle name="?鹎%U龡&amp;H齲_x0001_C铣_x0014__x0007__x0001__x0001_ 4 8" xfId="540"/>
    <cellStyle name="?鹎%U龡&amp;H齲_x0001_C铣_x0014__x0007__x0001__x0001_ 4 8 2" xfId="3260"/>
    <cellStyle name="?鹎%U龡&amp;H齲_x0001_C铣_x0014__x0007__x0001__x0001_ 4 9" xfId="203"/>
    <cellStyle name="?鹎%U龡&amp;H齲_x0001_C铣_x0014__x0007__x0001__x0001_ 4 9 2" xfId="3261"/>
    <cellStyle name="?鹎%U龡&amp;H齲_x0001_C铣_x0014__x0007__x0001__x0001_ 4_2015财政决算公开" xfId="3262"/>
    <cellStyle name="?鹎%U龡&amp;H齲_x0001_C铣_x0014__x0007__x0001__x0001_ 5" xfId="461"/>
    <cellStyle name="?鹎%U龡&amp;H齲_x0001_C铣_x0014__x0007__x0001__x0001_ 5 2" xfId="269"/>
    <cellStyle name="?鹎%U龡&amp;H齲_x0001_C铣_x0014__x0007__x0001__x0001_ 5 2 2" xfId="3264"/>
    <cellStyle name="?鹎%U龡&amp;H齲_x0001_C铣_x0014__x0007__x0001__x0001_ 5 3" xfId="542"/>
    <cellStyle name="?鹎%U龡&amp;H齲_x0001_C铣_x0014__x0007__x0001__x0001_ 5 3 2" xfId="3265"/>
    <cellStyle name="?鹎%U龡&amp;H齲_x0001_C铣_x0014__x0007__x0001__x0001_ 5 4" xfId="3263"/>
    <cellStyle name="?鹎%U龡&amp;H齲_x0001_C铣_x0014__x0007__x0001__x0001_ 5_2015财政决算公开" xfId="3266"/>
    <cellStyle name="?鹎%U龡&amp;H齲_x0001_C铣_x0014__x0007__x0001__x0001_ 6" xfId="545"/>
    <cellStyle name="?鹎%U龡&amp;H齲_x0001_C铣_x0014__x0007__x0001__x0001_ 6 2" xfId="549"/>
    <cellStyle name="?鹎%U龡&amp;H齲_x0001_C铣_x0014__x0007__x0001__x0001_ 6 2 2" xfId="3268"/>
    <cellStyle name="?鹎%U龡&amp;H齲_x0001_C铣_x0014__x0007__x0001__x0001_ 6 3" xfId="552"/>
    <cellStyle name="?鹎%U龡&amp;H齲_x0001_C铣_x0014__x0007__x0001__x0001_ 6 3 2" xfId="3269"/>
    <cellStyle name="?鹎%U龡&amp;H齲_x0001_C铣_x0014__x0007__x0001__x0001_ 6 4" xfId="3267"/>
    <cellStyle name="?鹎%U龡&amp;H齲_x0001_C铣_x0014__x0007__x0001__x0001_ 6_2015财政决算公开" xfId="3270"/>
    <cellStyle name="?鹎%U龡&amp;H齲_x0001_C铣_x0014__x0007__x0001__x0001_ 7" xfId="2853"/>
    <cellStyle name="20% - 强调文字颜色 1" xfId="553"/>
    <cellStyle name="20% - 强调文字颜色 1 2" xfId="554"/>
    <cellStyle name="20% - 强调文字颜色 1 2 2" xfId="147"/>
    <cellStyle name="20% - 强调文字颜色 1 2 2 2" xfId="152"/>
    <cellStyle name="20% - 强调文字颜色 1 2 2 2 2" xfId="555"/>
    <cellStyle name="20% - 强调文字颜色 1 2 2 2 2 2" xfId="3273"/>
    <cellStyle name="20% - 强调文字颜色 1 2 2 2 3" xfId="2397"/>
    <cellStyle name="20% - 强调文字颜色 1 2 2 2_2015财政决算公开" xfId="3274"/>
    <cellStyle name="20% - 强调文字颜色 1 2 2 3" xfId="158"/>
    <cellStyle name="20% - 强调文字颜色 1 2 2 3 2" xfId="2398"/>
    <cellStyle name="20% - 强调文字颜色 1 2 2 4" xfId="2396"/>
    <cellStyle name="20% - 强调文字颜色 1 2 2_2015财政决算公开" xfId="3275"/>
    <cellStyle name="20% - 强调文字颜色 1 2 3" xfId="12"/>
    <cellStyle name="20% - 强调文字颜色 1 2 3 2" xfId="49"/>
    <cellStyle name="20% - 强调文字颜色 1 2 3 2 2" xfId="53"/>
    <cellStyle name="20% - 强调文字颜色 1 2 3 2 2 2" xfId="3278"/>
    <cellStyle name="20% - 强调文字颜色 1 2 3 2 3" xfId="3277"/>
    <cellStyle name="20% - 强调文字颜色 1 2 3 2_2015财政决算公开" xfId="3279"/>
    <cellStyle name="20% - 强调文字颜色 1 2 3 3" xfId="90"/>
    <cellStyle name="20% - 强调文字颜色 1 2 3 3 2" xfId="3280"/>
    <cellStyle name="20% - 强调文字颜色 1 2 3 4" xfId="2399"/>
    <cellStyle name="20% - 强调文字颜色 1 2 3 5" xfId="3276"/>
    <cellStyle name="20% - 强调文字颜色 1 2 3_2015财政决算公开" xfId="3281"/>
    <cellStyle name="20% - 强调文字颜色 1 2 4" xfId="163"/>
    <cellStyle name="20% - 强调文字颜色 1 2 4 2" xfId="166"/>
    <cellStyle name="20% - 强调文字颜色 1 2 4 2 2" xfId="3283"/>
    <cellStyle name="20% - 强调文字颜色 1 2 4 3" xfId="2400"/>
    <cellStyle name="20% - 强调文字颜色 1 2 4 4" xfId="3282"/>
    <cellStyle name="20% - 强调文字颜色 1 2 4_2015财政决算公开" xfId="3284"/>
    <cellStyle name="20% - 强调文字颜色 1 2 5" xfId="226"/>
    <cellStyle name="20% - 强调文字颜色 1 2 5 2" xfId="3285"/>
    <cellStyle name="20% - 强调文字颜色 1 2 6" xfId="2395"/>
    <cellStyle name="20% - 强调文字颜色 1 2 7" xfId="3272"/>
    <cellStyle name="20% - 强调文字颜色 1 2_2015财政决算公开" xfId="3286"/>
    <cellStyle name="20% - 强调文字颜色 1 3" xfId="557"/>
    <cellStyle name="20% - 强调文字颜色 1 3 2" xfId="211"/>
    <cellStyle name="20% - 强调文字颜色 1 3 2 2" xfId="21"/>
    <cellStyle name="20% - 强调文字颜色 1 3 2 2 2" xfId="95"/>
    <cellStyle name="20% - 强调文字颜色 1 3 2 2 2 2" xfId="3289"/>
    <cellStyle name="20% - 强调文字颜色 1 3 2 2 3" xfId="3288"/>
    <cellStyle name="20% - 强调文字颜色 1 3 2 2_2015财政决算公开" xfId="3290"/>
    <cellStyle name="20% - 强调文字颜色 1 3 2 3" xfId="558"/>
    <cellStyle name="20% - 强调文字颜色 1 3 2 3 2" xfId="3291"/>
    <cellStyle name="20% - 强调文字颜色 1 3 2 4" xfId="3287"/>
    <cellStyle name="20% - 强调文字颜色 1 3 2_2015财政决算公开" xfId="3292"/>
    <cellStyle name="20% - 强调文字颜色 1 3 3" xfId="216"/>
    <cellStyle name="20% - 强调文字颜色 1 3 3 2" xfId="319"/>
    <cellStyle name="20% - 强调文字颜色 1 3 3 2 2" xfId="3294"/>
    <cellStyle name="20% - 强调文字颜色 1 3 3 3" xfId="3293"/>
    <cellStyle name="20% - 强调文字颜色 1 3 3_2015财政决算公开" xfId="3295"/>
    <cellStyle name="20% - 强调文字颜色 1 3 4" xfId="221"/>
    <cellStyle name="20% - 强调文字颜色 1 3 4 2" xfId="3296"/>
    <cellStyle name="20% - 强调文字颜色 1 3 5" xfId="2401"/>
    <cellStyle name="20% - 强调文字颜色 1 3_2015财政决算公开" xfId="3297"/>
    <cellStyle name="20% - 强调文字颜色 1 4" xfId="492"/>
    <cellStyle name="20% - 强调文字颜色 1 4 2" xfId="298"/>
    <cellStyle name="20% - 强调文字颜色 1 4 2 2" xfId="104"/>
    <cellStyle name="20% - 强调文字颜色 1 4 2 2 2" xfId="3300"/>
    <cellStyle name="20% - 强调文字颜色 1 4 2 3" xfId="3299"/>
    <cellStyle name="20% - 强调文字颜色 1 4 2_2015财政决算公开" xfId="3301"/>
    <cellStyle name="20% - 强调文字颜色 1 4 3" xfId="301"/>
    <cellStyle name="20% - 强调文字颜色 1 4 3 2" xfId="3302"/>
    <cellStyle name="20% - 强调文字颜色 1 4 4" xfId="3298"/>
    <cellStyle name="20% - 强调文字颜色 1 4_2015财政决算公开" xfId="3303"/>
    <cellStyle name="20% - 强调文字颜色 1 5" xfId="234"/>
    <cellStyle name="20% - 强调文字颜色 1 5 2" xfId="264"/>
    <cellStyle name="20% - 强调文字颜色 1 5 2 2" xfId="561"/>
    <cellStyle name="20% - 强调文字颜色 1 5 2 2 2" xfId="3306"/>
    <cellStyle name="20% - 强调文字颜色 1 5 2 3" xfId="3305"/>
    <cellStyle name="20% - 强调文字颜色 1 5 2_2015财政决算公开" xfId="3307"/>
    <cellStyle name="20% - 强调文字颜色 1 5 3" xfId="266"/>
    <cellStyle name="20% - 强调文字颜色 1 5 3 2" xfId="3308"/>
    <cellStyle name="20% - 强调文字颜色 1 5 4" xfId="3304"/>
    <cellStyle name="20% - 强调文字颜色 1 5_2015财政决算公开" xfId="3309"/>
    <cellStyle name="20% - 强调文字颜色 1 6" xfId="237"/>
    <cellStyle name="20% - 强调文字颜色 1 6 2" xfId="562"/>
    <cellStyle name="20% - 强调文字颜色 1 6 2 2" xfId="3311"/>
    <cellStyle name="20% - 强调文字颜色 1 6 3" xfId="3310"/>
    <cellStyle name="20% - 强调文字颜色 1 6_2015财政决算公开" xfId="3312"/>
    <cellStyle name="20% - 强调文字颜色 1 7" xfId="242"/>
    <cellStyle name="20% - 强调文字颜色 1 7 2" xfId="3313"/>
    <cellStyle name="20% - 强调文字颜色 1 8" xfId="2394"/>
    <cellStyle name="20% - 强调文字颜色 1 9" xfId="3271"/>
    <cellStyle name="20% - 强调文字颜色 2" xfId="565"/>
    <cellStyle name="20% - 强调文字颜色 2 2" xfId="566"/>
    <cellStyle name="20% - 强调文字颜色 2 2 2" xfId="360"/>
    <cellStyle name="20% - 强调文字颜色 2 2 2 2" xfId="41"/>
    <cellStyle name="20% - 强调文字颜色 2 2 2 2 2" xfId="568"/>
    <cellStyle name="20% - 强调文字颜色 2 2 2 2 2 2" xfId="3316"/>
    <cellStyle name="20% - 强调文字颜色 2 2 2 2 3" xfId="2405"/>
    <cellStyle name="20% - 强调文字颜色 2 2 2 2_2015财政决算公开" xfId="3317"/>
    <cellStyle name="20% - 强调文字颜色 2 2 2 3" xfId="367"/>
    <cellStyle name="20% - 强调文字颜色 2 2 2 3 2" xfId="2406"/>
    <cellStyle name="20% - 强调文字颜色 2 2 2 4" xfId="2404"/>
    <cellStyle name="20% - 强调文字颜色 2 2 2_2015财政决算公开" xfId="3318"/>
    <cellStyle name="20% - 强调文字颜色 2 2 3" xfId="369"/>
    <cellStyle name="20% - 强调文字颜色 2 2 3 2" xfId="253"/>
    <cellStyle name="20% - 强调文字颜色 2 2 3 2 2" xfId="570"/>
    <cellStyle name="20% - 强调文字颜色 2 2 3 2 2 2" xfId="3321"/>
    <cellStyle name="20% - 强调文字颜色 2 2 3 2 3" xfId="3320"/>
    <cellStyle name="20% - 强调文字颜色 2 2 3 2_2015财政决算公开" xfId="3322"/>
    <cellStyle name="20% - 强调文字颜色 2 2 3 3" xfId="259"/>
    <cellStyle name="20% - 强调文字颜色 2 2 3 3 2" xfId="3323"/>
    <cellStyle name="20% - 强调文字颜色 2 2 3 4" xfId="2407"/>
    <cellStyle name="20% - 强调文字颜色 2 2 3 5" xfId="3319"/>
    <cellStyle name="20% - 强调文字颜色 2 2 3_2015财政决算公开" xfId="3324"/>
    <cellStyle name="20% - 强调文字颜色 2 2 4" xfId="373"/>
    <cellStyle name="20% - 强调文字颜色 2 2 4 2" xfId="572"/>
    <cellStyle name="20% - 强调文字颜色 2 2 4 2 2" xfId="3326"/>
    <cellStyle name="20% - 强调文字颜色 2 2 4 3" xfId="2408"/>
    <cellStyle name="20% - 强调文字颜色 2 2 4 4" xfId="3325"/>
    <cellStyle name="20% - 强调文字颜色 2 2 4_2015财政决算公开" xfId="3327"/>
    <cellStyle name="20% - 强调文字颜色 2 2 5" xfId="377"/>
    <cellStyle name="20% - 强调文字颜色 2 2 5 2" xfId="3328"/>
    <cellStyle name="20% - 强调文字颜色 2 2 6" xfId="2403"/>
    <cellStyle name="20% - 强调文字颜色 2 2 7" xfId="3315"/>
    <cellStyle name="20% - 强调文字颜色 2 2_2015财政决算公开" xfId="3329"/>
    <cellStyle name="20% - 强调文字颜色 2 3" xfId="575"/>
    <cellStyle name="20% - 强调文字颜色 2 3 2" xfId="64"/>
    <cellStyle name="20% - 强调文字颜色 2 3 2 2" xfId="576"/>
    <cellStyle name="20% - 强调文字颜色 2 3 2 2 2" xfId="578"/>
    <cellStyle name="20% - 强调文字颜色 2 3 2 2 2 2" xfId="3332"/>
    <cellStyle name="20% - 强调文字颜色 2 3 2 2 3" xfId="3331"/>
    <cellStyle name="20% - 强调文字颜色 2 3 2 2_2015财政决算公开" xfId="3333"/>
    <cellStyle name="20% - 强调文字颜色 2 3 2 3" xfId="579"/>
    <cellStyle name="20% - 强调文字颜色 2 3 2 3 2" xfId="3334"/>
    <cellStyle name="20% - 强调文字颜色 2 3 2 4" xfId="3330"/>
    <cellStyle name="20% - 强调文字颜色 2 3 2_2015财政决算公开" xfId="3335"/>
    <cellStyle name="20% - 强调文字颜色 2 3 3" xfId="69"/>
    <cellStyle name="20% - 强调文字颜色 2 3 3 2" xfId="580"/>
    <cellStyle name="20% - 强调文字颜色 2 3 3 2 2" xfId="3337"/>
    <cellStyle name="20% - 强调文字颜色 2 3 3 3" xfId="3336"/>
    <cellStyle name="20% - 强调文字颜色 2 3 3_2015财政决算公开" xfId="3338"/>
    <cellStyle name="20% - 强调文字颜色 2 3 4" xfId="413"/>
    <cellStyle name="20% - 强调文字颜色 2 3 4 2" xfId="3339"/>
    <cellStyle name="20% - 强调文字颜色 2 3 5" xfId="2409"/>
    <cellStyle name="20% - 强调文字颜色 2 3_2015财政决算公开" xfId="3340"/>
    <cellStyle name="20% - 强调文字颜色 2 4" xfId="582"/>
    <cellStyle name="20% - 强调文字颜色 2 4 2" xfId="86"/>
    <cellStyle name="20% - 强调文字颜色 2 4 2 2" xfId="564"/>
    <cellStyle name="20% - 强调文字颜色 2 4 2 2 2" xfId="3343"/>
    <cellStyle name="20% - 强调文字颜色 2 4 2 3" xfId="3342"/>
    <cellStyle name="20% - 强调文字颜色 2 4 2_2015财政决算公开" xfId="3344"/>
    <cellStyle name="20% - 强调文字颜色 2 4 3" xfId="343"/>
    <cellStyle name="20% - 强调文字颜色 2 4 3 2" xfId="3345"/>
    <cellStyle name="20% - 强调文字颜色 2 4 4" xfId="3341"/>
    <cellStyle name="20% - 强调文字颜色 2 4_2015财政决算公开" xfId="3346"/>
    <cellStyle name="20% - 强调文字颜色 2 5" xfId="31"/>
    <cellStyle name="20% - 强调文字颜色 2 5 2" xfId="93"/>
    <cellStyle name="20% - 强调文字颜色 2 5 2 2" xfId="583"/>
    <cellStyle name="20% - 强调文字颜色 2 5 2 2 2" xfId="3349"/>
    <cellStyle name="20% - 强调文字颜色 2 5 2 3" xfId="3348"/>
    <cellStyle name="20% - 强调文字颜色 2 5 2_2015财政决算公开" xfId="3350"/>
    <cellStyle name="20% - 强调文字颜色 2 5 3" xfId="97"/>
    <cellStyle name="20% - 强调文字颜色 2 5 3 2" xfId="3351"/>
    <cellStyle name="20% - 强调文字颜色 2 5 4" xfId="3347"/>
    <cellStyle name="20% - 强调文字颜色 2 5_2015财政决算公开" xfId="3352"/>
    <cellStyle name="20% - 强调文字颜色 2 6" xfId="40"/>
    <cellStyle name="20% - 强调文字颜色 2 6 2" xfId="567"/>
    <cellStyle name="20% - 强调文字颜色 2 6 2 2" xfId="3354"/>
    <cellStyle name="20% - 强调文字颜色 2 6 3" xfId="3353"/>
    <cellStyle name="20% - 强调文字颜色 2 6_2015财政决算公开" xfId="3355"/>
    <cellStyle name="20% - 强调文字颜色 2 7" xfId="366"/>
    <cellStyle name="20% - 强调文字颜色 2 7 2" xfId="3356"/>
    <cellStyle name="20% - 强调文字颜色 2 8" xfId="2402"/>
    <cellStyle name="20% - 强调文字颜色 2 9" xfId="3314"/>
    <cellStyle name="20% - 强调文字颜色 3" xfId="584"/>
    <cellStyle name="20% - 强调文字颜色 3 2" xfId="586"/>
    <cellStyle name="20% - 强调文字颜色 3 2 2" xfId="443"/>
    <cellStyle name="20% - 强调文字颜色 3 2 2 2" xfId="587"/>
    <cellStyle name="20% - 强调文字颜色 3 2 2 2 2" xfId="588"/>
    <cellStyle name="20% - 强调文字颜色 3 2 2 2 2 2" xfId="3359"/>
    <cellStyle name="20% - 强调文字颜色 3 2 2 2 3" xfId="2413"/>
    <cellStyle name="20% - 强调文字颜色 3 2 2 2_2015财政决算公开" xfId="3360"/>
    <cellStyle name="20% - 强调文字颜色 3 2 2 3" xfId="589"/>
    <cellStyle name="20% - 强调文字颜色 3 2 2 3 2" xfId="2414"/>
    <cellStyle name="20% - 强调文字颜色 3 2 2 4" xfId="2412"/>
    <cellStyle name="20% - 强调文字颜色 3 2 2_2015财政决算公开" xfId="3361"/>
    <cellStyle name="20% - 强调文字颜色 3 2 3" xfId="448"/>
    <cellStyle name="20% - 强调文字颜色 3 2 3 2" xfId="592"/>
    <cellStyle name="20% - 强调文字颜色 3 2 3 2 2" xfId="594"/>
    <cellStyle name="20% - 强调文字颜色 3 2 3 2 2 2" xfId="3364"/>
    <cellStyle name="20% - 强调文字颜色 3 2 3 2 3" xfId="3363"/>
    <cellStyle name="20% - 强调文字颜色 3 2 3 2_2015财政决算公开" xfId="3365"/>
    <cellStyle name="20% - 强调文字颜色 3 2 3 3" xfId="596"/>
    <cellStyle name="20% - 强调文字颜色 3 2 3 3 2" xfId="3366"/>
    <cellStyle name="20% - 强调文字颜色 3 2 3 4" xfId="2415"/>
    <cellStyle name="20% - 强调文字颜色 3 2 3 5" xfId="3362"/>
    <cellStyle name="20% - 强调文字颜色 3 2 3_2015财政决算公开" xfId="3367"/>
    <cellStyle name="20% - 强调文字颜色 3 2 4" xfId="450"/>
    <cellStyle name="20% - 强调文字颜色 3 2 4 2" xfId="597"/>
    <cellStyle name="20% - 强调文字颜色 3 2 4 2 2" xfId="3369"/>
    <cellStyle name="20% - 强调文字颜色 3 2 4 3" xfId="2416"/>
    <cellStyle name="20% - 强调文字颜色 3 2 4 4" xfId="3368"/>
    <cellStyle name="20% - 强调文字颜色 3 2 4_2015财政决算公开" xfId="3370"/>
    <cellStyle name="20% - 强调文字颜色 3 2 5" xfId="474"/>
    <cellStyle name="20% - 强调文字颜色 3 2 5 2" xfId="3371"/>
    <cellStyle name="20% - 强调文字颜色 3 2 6" xfId="2411"/>
    <cellStyle name="20% - 强调文字颜色 3 2 7" xfId="3358"/>
    <cellStyle name="20% - 强调文字颜色 3 2_2015财政决算公开" xfId="3372"/>
    <cellStyle name="20% - 强调文字颜色 3 3" xfId="600"/>
    <cellStyle name="20% - 强调文字颜色 3 3 2" xfId="543"/>
    <cellStyle name="20% - 强调文字颜色 3 3 2 2" xfId="547"/>
    <cellStyle name="20% - 强调文字颜色 3 3 2 2 2" xfId="601"/>
    <cellStyle name="20% - 强调文字颜色 3 3 2 2 2 2" xfId="3375"/>
    <cellStyle name="20% - 强调文字颜色 3 3 2 2 3" xfId="3374"/>
    <cellStyle name="20% - 强调文字颜色 3 3 2 2_2015财政决算公开" xfId="3376"/>
    <cellStyle name="20% - 强调文字颜色 3 3 2 3" xfId="550"/>
    <cellStyle name="20% - 强调文字颜色 3 3 2 3 2" xfId="3377"/>
    <cellStyle name="20% - 强调文字颜色 3 3 2 4" xfId="3373"/>
    <cellStyle name="20% - 强调文字颜色 3 3 2_2015财政决算公开" xfId="3378"/>
    <cellStyle name="20% - 强调文字颜色 3 3 3" xfId="602"/>
    <cellStyle name="20% - 强调文字颜色 3 3 3 2" xfId="603"/>
    <cellStyle name="20% - 强调文字颜色 3 3 3 2 2" xfId="3380"/>
    <cellStyle name="20% - 强调文字颜色 3 3 3 3" xfId="3379"/>
    <cellStyle name="20% - 强调文字颜色 3 3 3_2015财政决算公开" xfId="3381"/>
    <cellStyle name="20% - 强调文字颜色 3 3 4" xfId="604"/>
    <cellStyle name="20% - 强调文字颜色 3 3 4 2" xfId="3382"/>
    <cellStyle name="20% - 强调文字颜色 3 3 5" xfId="2417"/>
    <cellStyle name="20% - 强调文字颜色 3 3_2015财政决算公开" xfId="3383"/>
    <cellStyle name="20% - 强调文字颜色 3 4" xfId="607"/>
    <cellStyle name="20% - 强调文字颜色 3 4 2" xfId="608"/>
    <cellStyle name="20% - 强调文字颜色 3 4 2 2" xfId="610"/>
    <cellStyle name="20% - 强调文字颜色 3 4 2 2 2" xfId="3386"/>
    <cellStyle name="20% - 强调文字颜色 3 4 2 3" xfId="3385"/>
    <cellStyle name="20% - 强调文字颜色 3 4 2_2015财政决算公开" xfId="3387"/>
    <cellStyle name="20% - 强调文字颜色 3 4 3" xfId="611"/>
    <cellStyle name="20% - 强调文字颜色 3 4 3 2" xfId="3388"/>
    <cellStyle name="20% - 强调文字颜色 3 4 4" xfId="3384"/>
    <cellStyle name="20% - 强调文字颜色 3 4_2015财政决算公开" xfId="3389"/>
    <cellStyle name="20% - 强调文字颜色 3 5" xfId="248"/>
    <cellStyle name="20% - 强调文字颜色 3 5 2" xfId="612"/>
    <cellStyle name="20% - 强调文字颜色 3 5 2 2" xfId="613"/>
    <cellStyle name="20% - 强调文字颜色 3 5 2 2 2" xfId="3392"/>
    <cellStyle name="20% - 强调文字颜色 3 5 2 3" xfId="3391"/>
    <cellStyle name="20% - 强调文字颜色 3 5 2_2015财政决算公开" xfId="3393"/>
    <cellStyle name="20% - 强调文字颜色 3 5 3" xfId="614"/>
    <cellStyle name="20% - 强调文字颜色 3 5 3 2" xfId="3394"/>
    <cellStyle name="20% - 强调文字颜色 3 5 4" xfId="3390"/>
    <cellStyle name="20% - 强调文字颜色 3 5_2015财政决算公开" xfId="3395"/>
    <cellStyle name="20% - 强调文字颜色 3 6" xfId="252"/>
    <cellStyle name="20% - 强调文字颜色 3 6 2" xfId="569"/>
    <cellStyle name="20% - 强调文字颜色 3 6 2 2" xfId="3397"/>
    <cellStyle name="20% - 强调文字颜色 3 6 3" xfId="3396"/>
    <cellStyle name="20% - 强调文字颜色 3 6_2015财政决算公开" xfId="3398"/>
    <cellStyle name="20% - 强调文字颜色 3 7" xfId="258"/>
    <cellStyle name="20% - 强调文字颜色 3 7 2" xfId="3399"/>
    <cellStyle name="20% - 强调文字颜色 3 8" xfId="2410"/>
    <cellStyle name="20% - 强调文字颜色 3 9" xfId="3357"/>
    <cellStyle name="20% - 强调文字颜色 4" xfId="616"/>
    <cellStyle name="20% - 强调文字颜色 4 2" xfId="618"/>
    <cellStyle name="20% - 强调文字颜色 4 2 2" xfId="478"/>
    <cellStyle name="20% - 强调文字颜色 4 2 2 2" xfId="605"/>
    <cellStyle name="20% - 强调文字颜色 4 2 2 2 2" xfId="619"/>
    <cellStyle name="20% - 强调文字颜色 4 2 2 2 2 2" xfId="3402"/>
    <cellStyle name="20% - 强调文字颜色 4 2 2 2 3" xfId="2421"/>
    <cellStyle name="20% - 强调文字颜色 4 2 2 2_2015财政决算公开" xfId="3403"/>
    <cellStyle name="20% - 强调文字颜色 4 2 2 3" xfId="620"/>
    <cellStyle name="20% - 强调文字颜色 4 2 2 3 2" xfId="2422"/>
    <cellStyle name="20% - 强调文字颜色 4 2 2 4" xfId="2420"/>
    <cellStyle name="20% - 强调文字颜色 4 2 2_2015财政决算公开" xfId="3404"/>
    <cellStyle name="20% - 强调文字颜色 4 2 3" xfId="481"/>
    <cellStyle name="20% - 强调文字颜色 4 2 3 2" xfId="621"/>
    <cellStyle name="20% - 强调文字颜色 4 2 3 2 2" xfId="622"/>
    <cellStyle name="20% - 强调文字颜色 4 2 3 2 2 2" xfId="3407"/>
    <cellStyle name="20% - 强调文字颜色 4 2 3 2 3" xfId="3406"/>
    <cellStyle name="20% - 强调文字颜色 4 2 3 2_2015财政决算公开" xfId="3408"/>
    <cellStyle name="20% - 强调文字颜色 4 2 3 3" xfId="623"/>
    <cellStyle name="20% - 强调文字颜色 4 2 3 3 2" xfId="3409"/>
    <cellStyle name="20% - 强调文字颜色 4 2 3 4" xfId="2423"/>
    <cellStyle name="20% - 强调文字颜色 4 2 3 5" xfId="3405"/>
    <cellStyle name="20% - 强调文字颜色 4 2 3_2015财政决算公开" xfId="3410"/>
    <cellStyle name="20% - 强调文字颜色 4 2 4" xfId="483"/>
    <cellStyle name="20% - 强调文字颜色 4 2 4 2" xfId="6"/>
    <cellStyle name="20% - 强调文字颜色 4 2 4 2 2" xfId="3412"/>
    <cellStyle name="20% - 强调文字颜色 4 2 4 3" xfId="2424"/>
    <cellStyle name="20% - 强调文字颜色 4 2 4 4" xfId="3411"/>
    <cellStyle name="20% - 强调文字颜色 4 2 4_2015财政决算公开" xfId="3413"/>
    <cellStyle name="20% - 强调文字颜色 4 2 5" xfId="624"/>
    <cellStyle name="20% - 强调文字颜色 4 2 5 2" xfId="3414"/>
    <cellStyle name="20% - 强调文字颜色 4 2 6" xfId="2419"/>
    <cellStyle name="20% - 强调文字颜色 4 2 7" xfId="3401"/>
    <cellStyle name="20% - 强调文字颜色 4 2_2015财政决算公开" xfId="3415"/>
    <cellStyle name="20% - 强调文字颜色 4 3" xfId="625"/>
    <cellStyle name="20% - 强调文字颜色 4 3 2" xfId="127"/>
    <cellStyle name="20% - 强调文字颜色 4 3 2 2" xfId="626"/>
    <cellStyle name="20% - 强调文字颜色 4 3 2 2 2" xfId="628"/>
    <cellStyle name="20% - 强调文字颜色 4 3 2 2 2 2" xfId="3418"/>
    <cellStyle name="20% - 强调文字颜色 4 3 2 2 3" xfId="3417"/>
    <cellStyle name="20% - 强调文字颜色 4 3 2 2_2015财政决算公开" xfId="3419"/>
    <cellStyle name="20% - 强调文字颜色 4 3 2 3" xfId="629"/>
    <cellStyle name="20% - 强调文字颜色 4 3 2 3 2" xfId="3420"/>
    <cellStyle name="20% - 强调文字颜色 4 3 2 4" xfId="3416"/>
    <cellStyle name="20% - 强调文字颜色 4 3 2_2015财政决算公开" xfId="3421"/>
    <cellStyle name="20% - 强调文字颜色 4 3 3" xfId="630"/>
    <cellStyle name="20% - 强调文字颜色 4 3 3 2" xfId="631"/>
    <cellStyle name="20% - 强调文字颜色 4 3 3 2 2" xfId="3423"/>
    <cellStyle name="20% - 强调文字颜色 4 3 3 3" xfId="3422"/>
    <cellStyle name="20% - 强调文字颜色 4 3 3_2015财政决算公开" xfId="3424"/>
    <cellStyle name="20% - 强调文字颜色 4 3 4" xfId="627"/>
    <cellStyle name="20% - 强调文字颜色 4 3 4 2" xfId="3425"/>
    <cellStyle name="20% - 强调文字颜色 4 3 5" xfId="2425"/>
    <cellStyle name="20% - 强调文字颜色 4 3_2015财政决算公开" xfId="3426"/>
    <cellStyle name="20% - 强调文字颜色 4 4" xfId="632"/>
    <cellStyle name="20% - 强调文字颜色 4 4 2" xfId="633"/>
    <cellStyle name="20% - 强调文字颜色 4 4 2 2" xfId="634"/>
    <cellStyle name="20% - 强调文字颜色 4 4 2 2 2" xfId="3429"/>
    <cellStyle name="20% - 强调文字颜色 4 4 2 3" xfId="3428"/>
    <cellStyle name="20% - 强调文字颜色 4 4 2_2015财政决算公开" xfId="3430"/>
    <cellStyle name="20% - 强调文字颜色 4 4 3" xfId="636"/>
    <cellStyle name="20% - 强调文字颜色 4 4 3 2" xfId="3431"/>
    <cellStyle name="20% - 强调文字颜色 4 4 4" xfId="3427"/>
    <cellStyle name="20% - 强调文字颜色 4 4_2015财政决算公开" xfId="3432"/>
    <cellStyle name="20% - 强调文字颜色 4 5" xfId="637"/>
    <cellStyle name="20% - 强调文字颜色 4 5 2" xfId="638"/>
    <cellStyle name="20% - 强调文字颜色 4 5 2 2" xfId="639"/>
    <cellStyle name="20% - 强调文字颜色 4 5 2 2 2" xfId="3435"/>
    <cellStyle name="20% - 强调文字颜色 4 5 2 3" xfId="3434"/>
    <cellStyle name="20% - 强调文字颜色 4 5 2_2015财政决算公开" xfId="3436"/>
    <cellStyle name="20% - 强调文字颜色 4 5 3" xfId="641"/>
    <cellStyle name="20% - 强调文字颜色 4 5 3 2" xfId="3437"/>
    <cellStyle name="20% - 强调文字颜色 4 5 4" xfId="3433"/>
    <cellStyle name="20% - 强调文字颜色 4 5_2015财政决算公开" xfId="3438"/>
    <cellStyle name="20% - 强调文字颜色 4 6" xfId="571"/>
    <cellStyle name="20% - 强调文字颜色 4 6 2" xfId="643"/>
    <cellStyle name="20% - 强调文字颜色 4 6 2 2" xfId="3440"/>
    <cellStyle name="20% - 强调文字颜色 4 6 3" xfId="3439"/>
    <cellStyle name="20% - 强调文字颜色 4 6_2015财政决算公开" xfId="3441"/>
    <cellStyle name="20% - 强调文字颜色 4 7" xfId="644"/>
    <cellStyle name="20% - 强调文字颜色 4 7 2" xfId="3442"/>
    <cellStyle name="20% - 强调文字颜色 4 8" xfId="2418"/>
    <cellStyle name="20% - 强调文字颜色 4 9" xfId="3400"/>
    <cellStyle name="20% - 强调文字颜色 5" xfId="646"/>
    <cellStyle name="20% - 强调文字颜色 5 2" xfId="115"/>
    <cellStyle name="20% - 强调文字颜色 5 2 2" xfId="647"/>
    <cellStyle name="20% - 强调文字颜色 5 2 2 2" xfId="312"/>
    <cellStyle name="20% - 强调文字颜色 5 2 2 2 2" xfId="649"/>
    <cellStyle name="20% - 强调文字颜色 5 2 2 2 2 2" xfId="3443"/>
    <cellStyle name="20% - 强调文字颜色 5 2 2 2 3" xfId="2429"/>
    <cellStyle name="20% - 强调文字颜色 5 2 2 2_2015财政决算公开" xfId="3444"/>
    <cellStyle name="20% - 强调文字颜色 5 2 2 3" xfId="650"/>
    <cellStyle name="20% - 强调文字颜色 5 2 2 3 2" xfId="2430"/>
    <cellStyle name="20% - 强调文字颜色 5 2 2 4" xfId="2428"/>
    <cellStyle name="20% - 强调文字颜色 5 2 2_2015财政决算公开" xfId="3445"/>
    <cellStyle name="20% - 强调文字颜色 5 2 3" xfId="651"/>
    <cellStyle name="20% - 强调文字颜色 5 2 3 2" xfId="494"/>
    <cellStyle name="20% - 强调文字颜色 5 2 3 2 2" xfId="3446"/>
    <cellStyle name="20% - 强调文字颜色 5 2 3 3" xfId="2431"/>
    <cellStyle name="20% - 强调文字颜色 5 2 3_2015财政决算公开" xfId="3447"/>
    <cellStyle name="20% - 强调文字颜色 5 2 4" xfId="652"/>
    <cellStyle name="20% - 强调文字颜色 5 2 4 2" xfId="2432"/>
    <cellStyle name="20% - 强调文字颜色 5 2 5" xfId="2427"/>
    <cellStyle name="20% - 强调文字颜色 5 2_2015财政决算公开" xfId="3448"/>
    <cellStyle name="20% - 强调文字颜色 5 3" xfId="653"/>
    <cellStyle name="20% - 强调文字颜色 5 3 2" xfId="441"/>
    <cellStyle name="20% - 强调文字颜色 5 3 2 2" xfId="654"/>
    <cellStyle name="20% - 强调文字颜色 5 3 2 2 2" xfId="8"/>
    <cellStyle name="20% - 强调文字颜色 5 3 2 2 2 2" xfId="3451"/>
    <cellStyle name="20% - 强调文字颜色 5 3 2 2 3" xfId="3450"/>
    <cellStyle name="20% - 强调文字颜色 5 3 2 2_2015财政决算公开" xfId="3452"/>
    <cellStyle name="20% - 强调文字颜色 5 3 2 3" xfId="648"/>
    <cellStyle name="20% - 强调文字颜色 5 3 2 3 2" xfId="3453"/>
    <cellStyle name="20% - 强调文字颜色 5 3 2 4" xfId="3449"/>
    <cellStyle name="20% - 强调文字颜色 5 3 2_2015财政决算公开" xfId="3454"/>
    <cellStyle name="20% - 强调文字颜色 5 3 3" xfId="577"/>
    <cellStyle name="20% - 强调文字颜色 5 3 3 2" xfId="655"/>
    <cellStyle name="20% - 强调文字颜色 5 3 3 2 2" xfId="3456"/>
    <cellStyle name="20% - 强调文字颜色 5 3 3 3" xfId="3455"/>
    <cellStyle name="20% - 强调文字颜色 5 3 3_2015财政决算公开" xfId="3457"/>
    <cellStyle name="20% - 强调文字颜色 5 3 4" xfId="635"/>
    <cellStyle name="20% - 强调文字颜色 5 3 4 2" xfId="3458"/>
    <cellStyle name="20% - 强调文字颜色 5 3 5" xfId="2433"/>
    <cellStyle name="20% - 强调文字颜色 5 3_2015财政决算公开" xfId="3459"/>
    <cellStyle name="20% - 强调文字颜色 5 4" xfId="656"/>
    <cellStyle name="20% - 强调文字颜色 5 4 2" xfId="657"/>
    <cellStyle name="20% - 强调文字颜色 5 4 2 2" xfId="573"/>
    <cellStyle name="20% - 强调文字颜色 5 4 2 2 2" xfId="3462"/>
    <cellStyle name="20% - 强调文字颜色 5 4 2 3" xfId="3461"/>
    <cellStyle name="20% - 强调文字颜色 5 4 2_2015财政决算公开" xfId="3463"/>
    <cellStyle name="20% - 强调文字颜色 5 4 3" xfId="658"/>
    <cellStyle name="20% - 强调文字颜色 5 4 3 2" xfId="3464"/>
    <cellStyle name="20% - 强调文字颜色 5 4 4" xfId="3460"/>
    <cellStyle name="20% - 强调文字颜色 5 4_2015财政决算公开" xfId="3465"/>
    <cellStyle name="20% - 强调文字颜色 5 5" xfId="559"/>
    <cellStyle name="20% - 强调文字颜色 5 5 2" xfId="659"/>
    <cellStyle name="20% - 强调文字颜色 5 5 2 2" xfId="660"/>
    <cellStyle name="20% - 强调文字颜色 5 5 2 2 2" xfId="3468"/>
    <cellStyle name="20% - 强调文字颜色 5 5 2 3" xfId="3467"/>
    <cellStyle name="20% - 强调文字颜色 5 5 2_2015财政决算公开" xfId="3469"/>
    <cellStyle name="20% - 强调文字颜色 5 5 3" xfId="661"/>
    <cellStyle name="20% - 强调文字颜色 5 5 3 2" xfId="3470"/>
    <cellStyle name="20% - 强调文字颜色 5 5 4" xfId="3466"/>
    <cellStyle name="20% - 强调文字颜色 5 5_2015财政决算公开" xfId="3471"/>
    <cellStyle name="20% - 强调文字颜色 5 6" xfId="663"/>
    <cellStyle name="20% - 强调文字颜色 5 6 2" xfId="664"/>
    <cellStyle name="20% - 强调文字颜色 5 6 2 2" xfId="3473"/>
    <cellStyle name="20% - 强调文字颜色 5 6 3" xfId="3472"/>
    <cellStyle name="20% - 强调文字颜色 5 6_2015财政决算公开" xfId="3474"/>
    <cellStyle name="20% - 强调文字颜色 5 7" xfId="665"/>
    <cellStyle name="20% - 强调文字颜色 5 7 2" xfId="3475"/>
    <cellStyle name="20% - 强调文字颜色 5 8" xfId="2426"/>
    <cellStyle name="20% - 强调文字颜色 6" xfId="666"/>
    <cellStyle name="20% - 强调文字颜色 6 2" xfId="667"/>
    <cellStyle name="20% - 强调文字颜色 6 2 2" xfId="520"/>
    <cellStyle name="20% - 强调文字颜色 6 2 2 2" xfId="522"/>
    <cellStyle name="20% - 强调文字颜色 6 2 2 2 2" xfId="668"/>
    <cellStyle name="20% - 强调文字颜色 6 2 2 2 2 2" xfId="3476"/>
    <cellStyle name="20% - 强调文字颜色 6 2 2 2 3" xfId="2437"/>
    <cellStyle name="20% - 强调文字颜色 6 2 2 2_2015财政决算公开" xfId="3477"/>
    <cellStyle name="20% - 强调文字颜色 6 2 2 3" xfId="524"/>
    <cellStyle name="20% - 强调文字颜色 6 2 2 3 2" xfId="2438"/>
    <cellStyle name="20% - 强调文字颜色 6 2 2 4" xfId="2436"/>
    <cellStyle name="20% - 强调文字颜色 6 2 2_2015财政决算公开" xfId="3478"/>
    <cellStyle name="20% - 强调文字颜色 6 2 3" xfId="527"/>
    <cellStyle name="20% - 强调文字颜色 6 2 3 2" xfId="529"/>
    <cellStyle name="20% - 强调文字颜色 6 2 3 2 2" xfId="3479"/>
    <cellStyle name="20% - 强调文字颜色 6 2 3 3" xfId="2439"/>
    <cellStyle name="20% - 强调文字颜色 6 2 3_2015财政决算公开" xfId="3480"/>
    <cellStyle name="20% - 强调文字颜色 6 2 4" xfId="532"/>
    <cellStyle name="20% - 强调文字颜色 6 2 4 2" xfId="2440"/>
    <cellStyle name="20% - 强调文字颜色 6 2 5" xfId="2435"/>
    <cellStyle name="20% - 强调文字颜色 6 2_2015财政决算公开" xfId="3481"/>
    <cellStyle name="20% - 强调文字颜色 6 3" xfId="669"/>
    <cellStyle name="20% - 强调文字颜色 6 3 2" xfId="670"/>
    <cellStyle name="20% - 强调文字颜色 6 3 2 2" xfId="73"/>
    <cellStyle name="20% - 强调文字颜色 6 3 2 2 2" xfId="77"/>
    <cellStyle name="20% - 强调文字颜色 6 3 2 2 2 2" xfId="3484"/>
    <cellStyle name="20% - 强调文字颜色 6 3 2 2 3" xfId="3483"/>
    <cellStyle name="20% - 强调文字颜色 6 3 2 2_2015财政决算公开" xfId="3485"/>
    <cellStyle name="20% - 强调文字颜色 6 3 2 3" xfId="7"/>
    <cellStyle name="20% - 强调文字颜色 6 3 2 3 2" xfId="3486"/>
    <cellStyle name="20% - 强调文字颜色 6 3 2 4" xfId="3482"/>
    <cellStyle name="20% - 强调文字颜色 6 3 2_2015财政决算公开" xfId="3487"/>
    <cellStyle name="20% - 强调文字颜色 6 3 3" xfId="672"/>
    <cellStyle name="20% - 强调文字颜色 6 3 3 2" xfId="109"/>
    <cellStyle name="20% - 强调文字颜色 6 3 3 2 2" xfId="3489"/>
    <cellStyle name="20% - 强调文字颜色 6 3 3 3" xfId="3488"/>
    <cellStyle name="20% - 强调文字颜色 6 3 3_2015财政决算公开" xfId="3490"/>
    <cellStyle name="20% - 强调文字颜色 6 3 4" xfId="640"/>
    <cellStyle name="20% - 强调文字颜色 6 3 4 2" xfId="3491"/>
    <cellStyle name="20% - 强调文字颜色 6 3 5" xfId="2441"/>
    <cellStyle name="20% - 强调文字颜色 6 3_2015财政决算公开" xfId="3492"/>
    <cellStyle name="20% - 强调文字颜色 6 4" xfId="673"/>
    <cellStyle name="20% - 强调文字颜色 6 4 2" xfId="675"/>
    <cellStyle name="20% - 强调文字颜色 6 4 2 2" xfId="185"/>
    <cellStyle name="20% - 强调文字颜色 6 4 2 2 2" xfId="3495"/>
    <cellStyle name="20% - 强调文字颜色 6 4 2 3" xfId="3494"/>
    <cellStyle name="20% - 强调文字颜色 6 4 2_2015财政决算公开" xfId="3496"/>
    <cellStyle name="20% - 强调文字颜色 6 4 3" xfId="676"/>
    <cellStyle name="20% - 强调文字颜色 6 4 3 2" xfId="3497"/>
    <cellStyle name="20% - 强调文字颜色 6 4 4" xfId="3493"/>
    <cellStyle name="20% - 强调文字颜色 6 4_2015财政决算公开" xfId="3498"/>
    <cellStyle name="20% - 强调文字颜色 6 5" xfId="677"/>
    <cellStyle name="20% - 强调文字颜色 6 5 2" xfId="679"/>
    <cellStyle name="20% - 强调文字颜色 6 5 2 2" xfId="680"/>
    <cellStyle name="20% - 强调文字颜色 6 5 2 2 2" xfId="3501"/>
    <cellStyle name="20% - 强调文字颜色 6 5 2 3" xfId="3500"/>
    <cellStyle name="20% - 强调文字颜色 6 5 2_2015财政决算公开" xfId="3502"/>
    <cellStyle name="20% - 强调文字颜色 6 5 3" xfId="681"/>
    <cellStyle name="20% - 强调文字颜色 6 5 3 2" xfId="3503"/>
    <cellStyle name="20% - 强调文字颜色 6 5 4" xfId="3499"/>
    <cellStyle name="20% - 强调文字颜色 6 5_2015财政决算公开" xfId="3504"/>
    <cellStyle name="20% - 强调文字颜色 6 6" xfId="682"/>
    <cellStyle name="20% - 强调文字颜色 6 6 2" xfId="683"/>
    <cellStyle name="20% - 强调文字颜色 6 6 2 2" xfId="3506"/>
    <cellStyle name="20% - 强调文字颜色 6 6 3" xfId="3505"/>
    <cellStyle name="20% - 强调文字颜色 6 6_2015财政决算公开" xfId="3507"/>
    <cellStyle name="20% - 强调文字颜色 6 7" xfId="685"/>
    <cellStyle name="20% - 强调文字颜色 6 7 2" xfId="3508"/>
    <cellStyle name="20% - 强调文字颜色 6 8" xfId="2434"/>
    <cellStyle name="20% - 着色 1" xfId="2721"/>
    <cellStyle name="20% - 着色 1 2" xfId="2805"/>
    <cellStyle name="20% - 着色 2" xfId="2716"/>
    <cellStyle name="20% - 着色 2 2" xfId="2809"/>
    <cellStyle name="20% - 着色 3" xfId="2718"/>
    <cellStyle name="20% - 着色 3 2" xfId="2806"/>
    <cellStyle name="20% - 着色 4" xfId="2715"/>
    <cellStyle name="20% - 着色 4 2" xfId="2810"/>
    <cellStyle name="20% - 着色 5" xfId="2714"/>
    <cellStyle name="20% - 着色 5 2" xfId="2811"/>
    <cellStyle name="20% - 着色 6" xfId="2712"/>
    <cellStyle name="20% - 着色 6 2" xfId="2813"/>
    <cellStyle name="40% - 强调文字颜色 1" xfId="686"/>
    <cellStyle name="40% - 强调文字颜色 1 2" xfId="687"/>
    <cellStyle name="40% - 强调文字颜色 1 2 2" xfId="689"/>
    <cellStyle name="40% - 强调文字颜色 1 2 2 2" xfId="690"/>
    <cellStyle name="40% - 强调文字颜色 1 2 2 2 2" xfId="692"/>
    <cellStyle name="40% - 强调文字颜色 1 2 2 2 2 2" xfId="3511"/>
    <cellStyle name="40% - 强调文字颜色 1 2 2 2 3" xfId="2445"/>
    <cellStyle name="40% - 强调文字颜色 1 2 2 2_2015财政决算公开" xfId="3512"/>
    <cellStyle name="40% - 强调文字颜色 1 2 2 3" xfId="693"/>
    <cellStyle name="40% - 强调文字颜色 1 2 2 3 2" xfId="2446"/>
    <cellStyle name="40% - 强调文字颜色 1 2 2 4" xfId="2444"/>
    <cellStyle name="40% - 强调文字颜色 1 2 2_2015财政决算公开" xfId="3513"/>
    <cellStyle name="40% - 强调文字颜色 1 2 3" xfId="695"/>
    <cellStyle name="40% - 强调文字颜色 1 2 3 2" xfId="696"/>
    <cellStyle name="40% - 强调文字颜色 1 2 3 2 2" xfId="697"/>
    <cellStyle name="40% - 强调文字颜色 1 2 3 2 2 2" xfId="3516"/>
    <cellStyle name="40% - 强调文字颜色 1 2 3 2 3" xfId="3515"/>
    <cellStyle name="40% - 强调文字颜色 1 2 3 2_2015财政决算公开" xfId="3517"/>
    <cellStyle name="40% - 强调文字颜色 1 2 3 3" xfId="698"/>
    <cellStyle name="40% - 强调文字颜色 1 2 3 3 2" xfId="3518"/>
    <cellStyle name="40% - 强调文字颜色 1 2 3 4" xfId="2447"/>
    <cellStyle name="40% - 强调文字颜色 1 2 3 5" xfId="3514"/>
    <cellStyle name="40% - 强调文字颜色 1 2 3_2015财政决算公开" xfId="3519"/>
    <cellStyle name="40% - 强调文字颜色 1 2 4" xfId="699"/>
    <cellStyle name="40% - 强调文字颜色 1 2 4 2" xfId="700"/>
    <cellStyle name="40% - 强调文字颜色 1 2 4 2 2" xfId="3521"/>
    <cellStyle name="40% - 强调文字颜色 1 2 4 3" xfId="2448"/>
    <cellStyle name="40% - 强调文字颜色 1 2 4 4" xfId="3520"/>
    <cellStyle name="40% - 强调文字颜色 1 2 4_2015财政决算公开" xfId="3522"/>
    <cellStyle name="40% - 强调文字颜色 1 2 5" xfId="701"/>
    <cellStyle name="40% - 强调文字颜色 1 2 5 2" xfId="3523"/>
    <cellStyle name="40% - 强调文字颜色 1 2 6" xfId="2443"/>
    <cellStyle name="40% - 强调文字颜色 1 2 7" xfId="3510"/>
    <cellStyle name="40% - 强调文字颜色 1 2_2015财政决算公开" xfId="3524"/>
    <cellStyle name="40% - 强调文字颜色 1 3" xfId="703"/>
    <cellStyle name="40% - 强调文字颜色 1 3 2" xfId="706"/>
    <cellStyle name="40% - 强调文字颜色 1 3 2 2" xfId="708"/>
    <cellStyle name="40% - 强调文字颜色 1 3 2 2 2" xfId="709"/>
    <cellStyle name="40% - 强调文字颜色 1 3 2 2 2 2" xfId="3527"/>
    <cellStyle name="40% - 强调文字颜色 1 3 2 2 3" xfId="3526"/>
    <cellStyle name="40% - 强调文字颜色 1 3 2 2_2015财政决算公开" xfId="3528"/>
    <cellStyle name="40% - 强调文字颜色 1 3 2 3" xfId="710"/>
    <cellStyle name="40% - 强调文字颜色 1 3 2 3 2" xfId="3529"/>
    <cellStyle name="40% - 强调文字颜色 1 3 2 4" xfId="3525"/>
    <cellStyle name="40% - 强调文字颜色 1 3 2_2015财政决算公开" xfId="3530"/>
    <cellStyle name="40% - 强调文字颜色 1 3 3" xfId="712"/>
    <cellStyle name="40% - 强调文字颜色 1 3 3 2" xfId="713"/>
    <cellStyle name="40% - 强调文字颜色 1 3 3 2 2" xfId="3532"/>
    <cellStyle name="40% - 强调文字颜色 1 3 3 3" xfId="3531"/>
    <cellStyle name="40% - 强调文字颜色 1 3 3_2015财政决算公开" xfId="3533"/>
    <cellStyle name="40% - 强调文字颜色 1 3 4" xfId="714"/>
    <cellStyle name="40% - 强调文字颜色 1 3 4 2" xfId="3534"/>
    <cellStyle name="40% - 强调文字颜色 1 3 5" xfId="2449"/>
    <cellStyle name="40% - 强调文字颜色 1 3_2015财政决算公开" xfId="3535"/>
    <cellStyle name="40% - 强调文字颜色 1 4" xfId="716"/>
    <cellStyle name="40% - 强调文字颜色 1 4 2" xfId="718"/>
    <cellStyle name="40% - 强调文字颜色 1 4 2 2" xfId="719"/>
    <cellStyle name="40% - 强调文字颜色 1 4 2 2 2" xfId="3538"/>
    <cellStyle name="40% - 强调文字颜色 1 4 2 3" xfId="3537"/>
    <cellStyle name="40% - 强调文字颜色 1 4 2_2015财政决算公开" xfId="3539"/>
    <cellStyle name="40% - 强调文字颜色 1 4 3" xfId="720"/>
    <cellStyle name="40% - 强调文字颜色 1 4 3 2" xfId="3540"/>
    <cellStyle name="40% - 强调文字颜色 1 4 4" xfId="3536"/>
    <cellStyle name="40% - 强调文字颜色 1 4_2015财政决算公开" xfId="3541"/>
    <cellStyle name="40% - 强调文字颜色 1 5" xfId="723"/>
    <cellStyle name="40% - 强调文字颜色 1 5 2" xfId="724"/>
    <cellStyle name="40% - 强调文字颜色 1 5 2 2" xfId="725"/>
    <cellStyle name="40% - 强调文字颜色 1 5 2 2 2" xfId="3544"/>
    <cellStyle name="40% - 强调文字颜色 1 5 2 3" xfId="3543"/>
    <cellStyle name="40% - 强调文字颜色 1 5 2_2015财政决算公开" xfId="3545"/>
    <cellStyle name="40% - 强调文字颜色 1 5 3" xfId="726"/>
    <cellStyle name="40% - 强调文字颜色 1 5 3 2" xfId="3546"/>
    <cellStyle name="40% - 强调文字颜色 1 5 4" xfId="3542"/>
    <cellStyle name="40% - 强调文字颜色 1 5_2015财政决算公开" xfId="3547"/>
    <cellStyle name="40% - 强调文字颜色 1 6" xfId="728"/>
    <cellStyle name="40% - 强调文字颜色 1 6 2" xfId="729"/>
    <cellStyle name="40% - 强调文字颜色 1 6 2 2" xfId="3549"/>
    <cellStyle name="40% - 强调文字颜色 1 6 3" xfId="3548"/>
    <cellStyle name="40% - 强调文字颜色 1 6_2015财政决算公开" xfId="3550"/>
    <cellStyle name="40% - 强调文字颜色 1 7" xfId="730"/>
    <cellStyle name="40% - 强调文字颜色 1 7 2" xfId="3551"/>
    <cellStyle name="40% - 强调文字颜色 1 8" xfId="2442"/>
    <cellStyle name="40% - 强调文字颜色 1 9" xfId="3509"/>
    <cellStyle name="40% - 强调文字颜色 2" xfId="731"/>
    <cellStyle name="40% - 强调文字颜色 2 2" xfId="732"/>
    <cellStyle name="40% - 强调文字颜色 2 2 2" xfId="734"/>
    <cellStyle name="40% - 强调文字颜色 2 2 2 2" xfId="736"/>
    <cellStyle name="40% - 强调文字颜色 2 2 2 2 2" xfId="738"/>
    <cellStyle name="40% - 强调文字颜色 2 2 2 2 2 2" xfId="3552"/>
    <cellStyle name="40% - 强调文字颜色 2 2 2 2 3" xfId="2453"/>
    <cellStyle name="40% - 强调文字颜色 2 2 2 2_2015财政决算公开" xfId="3553"/>
    <cellStyle name="40% - 强调文字颜色 2 2 2 3" xfId="740"/>
    <cellStyle name="40% - 强调文字颜色 2 2 2 3 2" xfId="2454"/>
    <cellStyle name="40% - 强调文字颜色 2 2 2 4" xfId="2452"/>
    <cellStyle name="40% - 强调文字颜色 2 2 2_2015财政决算公开" xfId="3554"/>
    <cellStyle name="40% - 强调文字颜色 2 2 3" xfId="742"/>
    <cellStyle name="40% - 强调文字颜色 2 2 3 2" xfId="743"/>
    <cellStyle name="40% - 强调文字颜色 2 2 3 2 2" xfId="3555"/>
    <cellStyle name="40% - 强调文字颜色 2 2 3 3" xfId="2455"/>
    <cellStyle name="40% - 强调文字颜色 2 2 3_2015财政决算公开" xfId="3556"/>
    <cellStyle name="40% - 强调文字颜色 2 2 4" xfId="744"/>
    <cellStyle name="40% - 强调文字颜色 2 2 4 2" xfId="2456"/>
    <cellStyle name="40% - 强调文字颜色 2 2 5" xfId="2451"/>
    <cellStyle name="40% - 强调文字颜色 2 2_2015财政决算公开" xfId="3557"/>
    <cellStyle name="40% - 强调文字颜色 2 3" xfId="745"/>
    <cellStyle name="40% - 强调文字颜色 2 3 2" xfId="746"/>
    <cellStyle name="40% - 强调文字颜色 2 3 2 2" xfId="747"/>
    <cellStyle name="40% - 强调文字颜色 2 3 2 2 2" xfId="748"/>
    <cellStyle name="40% - 强调文字颜色 2 3 2 2 2 2" xfId="3560"/>
    <cellStyle name="40% - 强调文字颜色 2 3 2 2 3" xfId="3559"/>
    <cellStyle name="40% - 强调文字颜色 2 3 2 2_2015财政决算公开" xfId="3561"/>
    <cellStyle name="40% - 强调文字颜色 2 3 2 3" xfId="751"/>
    <cellStyle name="40% - 强调文字颜色 2 3 2 3 2" xfId="3562"/>
    <cellStyle name="40% - 强调文字颜色 2 3 2 4" xfId="3558"/>
    <cellStyle name="40% - 强调文字颜色 2 3 2_2015财政决算公开" xfId="3563"/>
    <cellStyle name="40% - 强调文字颜色 2 3 3" xfId="752"/>
    <cellStyle name="40% - 强调文字颜色 2 3 3 2" xfId="753"/>
    <cellStyle name="40% - 强调文字颜色 2 3 3 2 2" xfId="3565"/>
    <cellStyle name="40% - 强调文字颜色 2 3 3 3" xfId="3564"/>
    <cellStyle name="40% - 强调文字颜色 2 3 3_2015财政决算公开" xfId="3566"/>
    <cellStyle name="40% - 强调文字颜色 2 3 4" xfId="754"/>
    <cellStyle name="40% - 强调文字颜色 2 3 4 2" xfId="3567"/>
    <cellStyle name="40% - 强调文字颜色 2 3 5" xfId="2457"/>
    <cellStyle name="40% - 强调文字颜色 2 3_2015财政决算公开" xfId="3568"/>
    <cellStyle name="40% - 强调文字颜色 2 4" xfId="755"/>
    <cellStyle name="40% - 强调文字颜色 2 4 2" xfId="756"/>
    <cellStyle name="40% - 强调文字颜色 2 4 2 2" xfId="757"/>
    <cellStyle name="40% - 强调文字颜色 2 4 2 2 2" xfId="3571"/>
    <cellStyle name="40% - 强调文字颜色 2 4 2 3" xfId="3570"/>
    <cellStyle name="40% - 强调文字颜色 2 4 2_2015财政决算公开" xfId="3572"/>
    <cellStyle name="40% - 强调文字颜色 2 4 3" xfId="758"/>
    <cellStyle name="40% - 强调文字颜色 2 4 3 2" xfId="3573"/>
    <cellStyle name="40% - 强调文字颜色 2 4 4" xfId="3569"/>
    <cellStyle name="40% - 强调文字颜色 2 4_2015财政决算公开" xfId="3574"/>
    <cellStyle name="40% - 强调文字颜色 2 5" xfId="760"/>
    <cellStyle name="40% - 强调文字颜色 2 5 2" xfId="761"/>
    <cellStyle name="40% - 强调文字颜色 2 5 2 2" xfId="762"/>
    <cellStyle name="40% - 强调文字颜色 2 5 2 2 2" xfId="3577"/>
    <cellStyle name="40% - 强调文字颜色 2 5 2 3" xfId="3576"/>
    <cellStyle name="40% - 强调文字颜色 2 5 2_2015财政决算公开" xfId="3578"/>
    <cellStyle name="40% - 强调文字颜色 2 5 3" xfId="763"/>
    <cellStyle name="40% - 强调文字颜色 2 5 3 2" xfId="3579"/>
    <cellStyle name="40% - 强调文字颜色 2 5 4" xfId="3575"/>
    <cellStyle name="40% - 强调文字颜色 2 5_2015财政决算公开" xfId="3580"/>
    <cellStyle name="40% - 强调文字颜色 2 6" xfId="765"/>
    <cellStyle name="40% - 强调文字颜色 2 6 2" xfId="766"/>
    <cellStyle name="40% - 强调文字颜色 2 6 2 2" xfId="3582"/>
    <cellStyle name="40% - 强调文字颜色 2 6 3" xfId="3581"/>
    <cellStyle name="40% - 强调文字颜色 2 6_2015财政决算公开" xfId="3583"/>
    <cellStyle name="40% - 强调文字颜色 2 7" xfId="311"/>
    <cellStyle name="40% - 强调文字颜色 2 7 2" xfId="3584"/>
    <cellStyle name="40% - 强调文字颜色 2 8" xfId="2450"/>
    <cellStyle name="40% - 强调文字颜色 3" xfId="769"/>
    <cellStyle name="40% - 强调文字颜色 3 2" xfId="770"/>
    <cellStyle name="40% - 强调文字颜色 3 2 2" xfId="771"/>
    <cellStyle name="40% - 强调文字颜色 3 2 2 2" xfId="772"/>
    <cellStyle name="40% - 强调文字颜色 3 2 2 2 2" xfId="773"/>
    <cellStyle name="40% - 强调文字颜色 3 2 2 2 2 2" xfId="3587"/>
    <cellStyle name="40% - 强调文字颜色 3 2 2 2 3" xfId="2461"/>
    <cellStyle name="40% - 强调文字颜色 3 2 2 2_2015财政决算公开" xfId="3588"/>
    <cellStyle name="40% - 强调文字颜色 3 2 2 3" xfId="775"/>
    <cellStyle name="40% - 强调文字颜色 3 2 2 3 2" xfId="2462"/>
    <cellStyle name="40% - 强调文字颜色 3 2 2 4" xfId="2460"/>
    <cellStyle name="40% - 强调文字颜色 3 2 2_2015财政决算公开" xfId="3589"/>
    <cellStyle name="40% - 强调文字颜色 3 2 3" xfId="776"/>
    <cellStyle name="40% - 强调文字颜色 3 2 3 2" xfId="777"/>
    <cellStyle name="40% - 强调文字颜色 3 2 3 2 2" xfId="778"/>
    <cellStyle name="40% - 强调文字颜色 3 2 3 2 2 2" xfId="3592"/>
    <cellStyle name="40% - 强调文字颜色 3 2 3 2 3" xfId="3591"/>
    <cellStyle name="40% - 强调文字颜色 3 2 3 2_2015财政决算公开" xfId="3593"/>
    <cellStyle name="40% - 强调文字颜色 3 2 3 3" xfId="779"/>
    <cellStyle name="40% - 强调文字颜色 3 2 3 3 2" xfId="3594"/>
    <cellStyle name="40% - 强调文字颜色 3 2 3 4" xfId="2463"/>
    <cellStyle name="40% - 强调文字颜色 3 2 3 5" xfId="3590"/>
    <cellStyle name="40% - 强调文字颜色 3 2 3_2015财政决算公开" xfId="3595"/>
    <cellStyle name="40% - 强调文字颜色 3 2 4" xfId="780"/>
    <cellStyle name="40% - 强调文字颜色 3 2 4 2" xfId="781"/>
    <cellStyle name="40% - 强调文字颜色 3 2 4 2 2" xfId="3597"/>
    <cellStyle name="40% - 强调文字颜色 3 2 4 3" xfId="2464"/>
    <cellStyle name="40% - 强调文字颜色 3 2 4 4" xfId="3596"/>
    <cellStyle name="40% - 强调文字颜色 3 2 4_2015财政决算公开" xfId="3598"/>
    <cellStyle name="40% - 强调文字颜色 3 2 5" xfId="782"/>
    <cellStyle name="40% - 强调文字颜色 3 2 5 2" xfId="3599"/>
    <cellStyle name="40% - 强调文字颜色 3 2 6" xfId="2459"/>
    <cellStyle name="40% - 强调文字颜色 3 2 7" xfId="3586"/>
    <cellStyle name="40% - 强调文字颜色 3 2_2015财政决算公开" xfId="3600"/>
    <cellStyle name="40% - 强调文字颜色 3 3" xfId="783"/>
    <cellStyle name="40% - 强调文字颜色 3 3 2" xfId="786"/>
    <cellStyle name="40% - 强调文字颜色 3 3 2 2" xfId="789"/>
    <cellStyle name="40% - 强调文字颜色 3 3 2 2 2" xfId="790"/>
    <cellStyle name="40% - 强调文字颜色 3 3 2 2 2 2" xfId="3603"/>
    <cellStyle name="40% - 强调文字颜色 3 3 2 2 3" xfId="3602"/>
    <cellStyle name="40% - 强调文字颜色 3 3 2 2_2015财政决算公开" xfId="3604"/>
    <cellStyle name="40% - 强调文字颜色 3 3 2 3" xfId="792"/>
    <cellStyle name="40% - 强调文字颜色 3 3 2 3 2" xfId="3605"/>
    <cellStyle name="40% - 强调文字颜色 3 3 2 4" xfId="3601"/>
    <cellStyle name="40% - 强调文字颜色 3 3 2_2015财政决算公开" xfId="3606"/>
    <cellStyle name="40% - 强调文字颜色 3 3 3" xfId="795"/>
    <cellStyle name="40% - 强调文字颜色 3 3 3 2" xfId="768"/>
    <cellStyle name="40% - 强调文字颜色 3 3 3 2 2" xfId="3608"/>
    <cellStyle name="40% - 强调文字颜色 3 3 3 3" xfId="3607"/>
    <cellStyle name="40% - 强调文字颜色 3 3 3_2015财政决算公开" xfId="3609"/>
    <cellStyle name="40% - 强调文字颜色 3 3 4" xfId="798"/>
    <cellStyle name="40% - 强调文字颜色 3 3 4 2" xfId="3610"/>
    <cellStyle name="40% - 强调文字颜色 3 3 5" xfId="2465"/>
    <cellStyle name="40% - 强调文字颜色 3 3_2015财政决算公开" xfId="3611"/>
    <cellStyle name="40% - 强调文字颜色 3 4" xfId="799"/>
    <cellStyle name="40% - 强调文字颜色 3 4 2" xfId="800"/>
    <cellStyle name="40% - 强调文字颜色 3 4 2 2" xfId="684"/>
    <cellStyle name="40% - 强调文字颜色 3 4 2 2 2" xfId="3614"/>
    <cellStyle name="40% - 强调文字颜色 3 4 2 3" xfId="3613"/>
    <cellStyle name="40% - 强调文字颜色 3 4 2_2015财政决算公开" xfId="3615"/>
    <cellStyle name="40% - 强调文字颜色 3 4 3" xfId="801"/>
    <cellStyle name="40% - 强调文字颜色 3 4 3 2" xfId="3616"/>
    <cellStyle name="40% - 强调文字颜色 3 4 4" xfId="3612"/>
    <cellStyle name="40% - 强调文字颜色 3 4_2015财政决算公开" xfId="3617"/>
    <cellStyle name="40% - 强调文字颜色 3 5" xfId="802"/>
    <cellStyle name="40% - 强调文字颜色 3 5 2" xfId="803"/>
    <cellStyle name="40% - 强调文字颜色 3 5 2 2" xfId="804"/>
    <cellStyle name="40% - 强调文字颜色 3 5 2 2 2" xfId="3620"/>
    <cellStyle name="40% - 强调文字颜色 3 5 2 3" xfId="3619"/>
    <cellStyle name="40% - 强调文字颜色 3 5 2_2015财政决算公开" xfId="3621"/>
    <cellStyle name="40% - 强调文字颜色 3 5 3" xfId="805"/>
    <cellStyle name="40% - 强调文字颜色 3 5 3 2" xfId="3622"/>
    <cellStyle name="40% - 强调文字颜色 3 5 4" xfId="3618"/>
    <cellStyle name="40% - 强调文字颜色 3 5_2015财政决算公开" xfId="3623"/>
    <cellStyle name="40% - 强调文字颜色 3 6" xfId="806"/>
    <cellStyle name="40% - 强调文字颜色 3 6 2" xfId="807"/>
    <cellStyle name="40% - 强调文字颜色 3 6 2 2" xfId="3625"/>
    <cellStyle name="40% - 强调文字颜色 3 6 3" xfId="3624"/>
    <cellStyle name="40% - 强调文字颜色 3 6_2015财政决算公开" xfId="3626"/>
    <cellStyle name="40% - 强调文字颜色 3 7" xfId="493"/>
    <cellStyle name="40% - 强调文字颜色 3 7 2" xfId="3627"/>
    <cellStyle name="40% - 强调文字颜色 3 8" xfId="2458"/>
    <cellStyle name="40% - 强调文字颜色 3 9" xfId="3585"/>
    <cellStyle name="40% - 强调文字颜色 4" xfId="808"/>
    <cellStyle name="40% - 强调文字颜色 4 2" xfId="809"/>
    <cellStyle name="40% - 强调文字颜色 4 2 2" xfId="810"/>
    <cellStyle name="40% - 强调文字颜色 4 2 2 2" xfId="811"/>
    <cellStyle name="40% - 强调文字颜色 4 2 2 2 2" xfId="812"/>
    <cellStyle name="40% - 强调文字颜色 4 2 2 2 2 2" xfId="3630"/>
    <cellStyle name="40% - 强调文字颜色 4 2 2 2 3" xfId="2469"/>
    <cellStyle name="40% - 强调文字颜色 4 2 2 2_2015财政决算公开" xfId="3631"/>
    <cellStyle name="40% - 强调文字颜色 4 2 2 3" xfId="814"/>
    <cellStyle name="40% - 强调文字颜色 4 2 2 3 2" xfId="2470"/>
    <cellStyle name="40% - 强调文字颜色 4 2 2 4" xfId="2468"/>
    <cellStyle name="40% - 强调文字颜色 4 2 2_2015财政决算公开" xfId="3632"/>
    <cellStyle name="40% - 强调文字颜色 4 2 3" xfId="815"/>
    <cellStyle name="40% - 强调文字颜色 4 2 3 2" xfId="818"/>
    <cellStyle name="40% - 强调文字颜色 4 2 3 2 2" xfId="821"/>
    <cellStyle name="40% - 强调文字颜色 4 2 3 2 2 2" xfId="3635"/>
    <cellStyle name="40% - 强调文字颜色 4 2 3 2 3" xfId="3634"/>
    <cellStyle name="40% - 强调文字颜色 4 2 3 2_2015财政决算公开" xfId="3636"/>
    <cellStyle name="40% - 强调文字颜色 4 2 3 3" xfId="824"/>
    <cellStyle name="40% - 强调文字颜色 4 2 3 3 2" xfId="3637"/>
    <cellStyle name="40% - 强调文字颜色 4 2 3 4" xfId="2471"/>
    <cellStyle name="40% - 强调文字颜色 4 2 3 5" xfId="3633"/>
    <cellStyle name="40% - 强调文字颜色 4 2 3_2015财政决算公开" xfId="3638"/>
    <cellStyle name="40% - 强调文字颜色 4 2 4" xfId="825"/>
    <cellStyle name="40% - 强调文字颜色 4 2 4 2" xfId="827"/>
    <cellStyle name="40% - 强调文字颜色 4 2 4 2 2" xfId="3640"/>
    <cellStyle name="40% - 强调文字颜色 4 2 4 3" xfId="2472"/>
    <cellStyle name="40% - 强调文字颜色 4 2 4 4" xfId="3639"/>
    <cellStyle name="40% - 强调文字颜色 4 2 4_2015财政决算公开" xfId="3641"/>
    <cellStyle name="40% - 强调文字颜色 4 2 5" xfId="828"/>
    <cellStyle name="40% - 强调文字颜色 4 2 5 2" xfId="3642"/>
    <cellStyle name="40% - 强调文字颜色 4 2 6" xfId="2467"/>
    <cellStyle name="40% - 强调文字颜色 4 2 7" xfId="3629"/>
    <cellStyle name="40% - 强调文字颜色 4 2_2015财政决算公开" xfId="3643"/>
    <cellStyle name="40% - 强调文字颜色 4 3" xfId="829"/>
    <cellStyle name="40% - 强调文字颜色 4 3 2" xfId="830"/>
    <cellStyle name="40% - 强调文字颜色 4 3 2 2" xfId="831"/>
    <cellStyle name="40% - 强调文字颜色 4 3 2 2 2" xfId="832"/>
    <cellStyle name="40% - 强调文字颜色 4 3 2 2 2 2" xfId="3646"/>
    <cellStyle name="40% - 强调文字颜色 4 3 2 2 3" xfId="3645"/>
    <cellStyle name="40% - 强调文字颜色 4 3 2 2_2015财政决算公开" xfId="3647"/>
    <cellStyle name="40% - 强调文字颜色 4 3 2 3" xfId="834"/>
    <cellStyle name="40% - 强调文字颜色 4 3 2 3 2" xfId="3648"/>
    <cellStyle name="40% - 强调文字颜色 4 3 2 4" xfId="3644"/>
    <cellStyle name="40% - 强调文字颜色 4 3 2_2015财政决算公开" xfId="3649"/>
    <cellStyle name="40% - 强调文字颜色 4 3 3" xfId="835"/>
    <cellStyle name="40% - 强调文字颜色 4 3 3 2" xfId="837"/>
    <cellStyle name="40% - 强调文字颜色 4 3 3 2 2" xfId="3651"/>
    <cellStyle name="40% - 强调文字颜色 4 3 3 3" xfId="3650"/>
    <cellStyle name="40% - 强调文字颜色 4 3 3_2015财政决算公开" xfId="3652"/>
    <cellStyle name="40% - 强调文字颜色 4 3 4" xfId="838"/>
    <cellStyle name="40% - 强调文字颜色 4 3 4 2" xfId="3653"/>
    <cellStyle name="40% - 强调文字颜色 4 3 5" xfId="2473"/>
    <cellStyle name="40% - 强调文字颜色 4 3_2015财政决算公开" xfId="3654"/>
    <cellStyle name="40% - 强调文字颜色 4 4" xfId="839"/>
    <cellStyle name="40% - 强调文字颜色 4 4 2" xfId="840"/>
    <cellStyle name="40% - 强调文字颜色 4 4 2 2" xfId="841"/>
    <cellStyle name="40% - 强调文字颜色 4 4 2 2 2" xfId="3657"/>
    <cellStyle name="40% - 强调文字颜色 4 4 2 3" xfId="3656"/>
    <cellStyle name="40% - 强调文字颜色 4 4 2_2015财政决算公开" xfId="3658"/>
    <cellStyle name="40% - 强调文字颜色 4 4 3" xfId="842"/>
    <cellStyle name="40% - 强调文字颜色 4 4 3 2" xfId="3659"/>
    <cellStyle name="40% - 强调文字颜色 4 4 4" xfId="3655"/>
    <cellStyle name="40% - 强调文字颜色 4 4_2015财政决算公开" xfId="3660"/>
    <cellStyle name="40% - 强调文字颜色 4 5" xfId="843"/>
    <cellStyle name="40% - 强调文字颜色 4 5 2" xfId="844"/>
    <cellStyle name="40% - 强调文字颜色 4 5 2 2" xfId="845"/>
    <cellStyle name="40% - 强调文字颜色 4 5 2 2 2" xfId="3663"/>
    <cellStyle name="40% - 强调文字颜色 4 5 2 3" xfId="3662"/>
    <cellStyle name="40% - 强调文字颜色 4 5 2_2015财政决算公开" xfId="3664"/>
    <cellStyle name="40% - 强调文字颜色 4 5 3" xfId="846"/>
    <cellStyle name="40% - 强调文字颜色 4 5 3 2" xfId="3665"/>
    <cellStyle name="40% - 强调文字颜色 4 5 4" xfId="3661"/>
    <cellStyle name="40% - 强调文字颜色 4 5_2015财政决算公开" xfId="3666"/>
    <cellStyle name="40% - 强调文字颜色 4 6" xfId="847"/>
    <cellStyle name="40% - 强调文字颜色 4 6 2" xfId="848"/>
    <cellStyle name="40% - 强调文字颜色 4 6 2 2" xfId="3668"/>
    <cellStyle name="40% - 强调文字颜色 4 6 3" xfId="3667"/>
    <cellStyle name="40% - 强调文字颜色 4 6_2015财政决算公开" xfId="3669"/>
    <cellStyle name="40% - 强调文字颜色 4 7" xfId="849"/>
    <cellStyle name="40% - 强调文字颜色 4 7 2" xfId="3670"/>
    <cellStyle name="40% - 强调文字颜色 4 8" xfId="2466"/>
    <cellStyle name="40% - 强调文字颜色 4 9" xfId="3628"/>
    <cellStyle name="40% - 强调文字颜色 5" xfId="850"/>
    <cellStyle name="40% - 强调文字颜色 5 2" xfId="852"/>
    <cellStyle name="40% - 强调文字颜色 5 2 2" xfId="854"/>
    <cellStyle name="40% - 强调文字颜色 5 2 2 2" xfId="856"/>
    <cellStyle name="40% - 强调文字颜色 5 2 2 2 2" xfId="277"/>
    <cellStyle name="40% - 强调文字颜色 5 2 2 2 2 2" xfId="3671"/>
    <cellStyle name="40% - 强调文字颜色 5 2 2 2 3" xfId="2477"/>
    <cellStyle name="40% - 强调文字颜色 5 2 2 2_2015财政决算公开" xfId="3672"/>
    <cellStyle name="40% - 强调文字颜色 5 2 2 3" xfId="859"/>
    <cellStyle name="40% - 强调文字颜色 5 2 2 3 2" xfId="2478"/>
    <cellStyle name="40% - 强调文字颜色 5 2 2 4" xfId="2476"/>
    <cellStyle name="40% - 强调文字颜色 5 2 2_2015财政决算公开" xfId="3673"/>
    <cellStyle name="40% - 强调文字颜色 5 2 3" xfId="860"/>
    <cellStyle name="40% - 强调文字颜色 5 2 3 2" xfId="863"/>
    <cellStyle name="40% - 强调文字颜色 5 2 3 2 2" xfId="3674"/>
    <cellStyle name="40% - 强调文字颜色 5 2 3 3" xfId="2479"/>
    <cellStyle name="40% - 强调文字颜色 5 2 3_2015财政决算公开" xfId="3675"/>
    <cellStyle name="40% - 强调文字颜色 5 2 4" xfId="864"/>
    <cellStyle name="40% - 强调文字颜色 5 2 4 2" xfId="2480"/>
    <cellStyle name="40% - 强调文字颜色 5 2 5" xfId="2475"/>
    <cellStyle name="40% - 强调文字颜色 5 2_2015财政决算公开" xfId="3676"/>
    <cellStyle name="40% - 强调文字颜色 5 3" xfId="866"/>
    <cellStyle name="40% - 强调文字颜色 5 3 2" xfId="867"/>
    <cellStyle name="40% - 强调文字颜色 5 3 2 2" xfId="869"/>
    <cellStyle name="40% - 强调文字颜色 5 3 2 2 2" xfId="35"/>
    <cellStyle name="40% - 强调文字颜色 5 3 2 2 2 2" xfId="3679"/>
    <cellStyle name="40% - 强调文字颜色 5 3 2 2 3" xfId="3678"/>
    <cellStyle name="40% - 强调文字颜色 5 3 2 2_2015财政决算公开" xfId="3680"/>
    <cellStyle name="40% - 强调文字颜色 5 3 2 3" xfId="872"/>
    <cellStyle name="40% - 强调文字颜色 5 3 2 3 2" xfId="3681"/>
    <cellStyle name="40% - 强调文字颜色 5 3 2 4" xfId="3677"/>
    <cellStyle name="40% - 强调文字颜色 5 3 2_2015财政决算公开" xfId="3682"/>
    <cellStyle name="40% - 强调文字颜色 5 3 3" xfId="873"/>
    <cellStyle name="40% - 强调文字颜色 5 3 3 2" xfId="875"/>
    <cellStyle name="40% - 强调文字颜色 5 3 3 2 2" xfId="3684"/>
    <cellStyle name="40% - 强调文字颜色 5 3 3 3" xfId="3683"/>
    <cellStyle name="40% - 强调文字颜色 5 3 3_2015财政决算公开" xfId="3685"/>
    <cellStyle name="40% - 强调文字颜色 5 3 4" xfId="876"/>
    <cellStyle name="40% - 强调文字颜色 5 3 4 2" xfId="3686"/>
    <cellStyle name="40% - 强调文字颜色 5 3 5" xfId="2481"/>
    <cellStyle name="40% - 强调文字颜色 5 3_2015财政决算公开" xfId="3687"/>
    <cellStyle name="40% - 强调文字颜色 5 4" xfId="877"/>
    <cellStyle name="40% - 强调文字颜色 5 4 2" xfId="878"/>
    <cellStyle name="40% - 强调文字颜色 5 4 2 2" xfId="880"/>
    <cellStyle name="40% - 强调文字颜色 5 4 2 2 2" xfId="3690"/>
    <cellStyle name="40% - 强调文字颜色 5 4 2 3" xfId="3689"/>
    <cellStyle name="40% - 强调文字颜色 5 4 2_2015财政决算公开" xfId="3691"/>
    <cellStyle name="40% - 强调文字颜色 5 4 3" xfId="881"/>
    <cellStyle name="40% - 强调文字颜色 5 4 3 2" xfId="3692"/>
    <cellStyle name="40% - 强调文字颜色 5 4 4" xfId="3688"/>
    <cellStyle name="40% - 强调文字颜色 5 4_2015财政决算公开" xfId="3693"/>
    <cellStyle name="40% - 强调文字颜色 5 5" xfId="882"/>
    <cellStyle name="40% - 强调文字颜色 5 5 2" xfId="883"/>
    <cellStyle name="40% - 强调文字颜色 5 5 2 2" xfId="885"/>
    <cellStyle name="40% - 强调文字颜色 5 5 2 2 2" xfId="3696"/>
    <cellStyle name="40% - 强调文字颜色 5 5 2 3" xfId="3695"/>
    <cellStyle name="40% - 强调文字颜色 5 5 2_2015财政决算公开" xfId="3697"/>
    <cellStyle name="40% - 强调文字颜色 5 5 3" xfId="886"/>
    <cellStyle name="40% - 强调文字颜色 5 5 3 2" xfId="3698"/>
    <cellStyle name="40% - 强调文字颜色 5 5 4" xfId="3694"/>
    <cellStyle name="40% - 强调文字颜色 5 5_2015财政决算公开" xfId="3699"/>
    <cellStyle name="40% - 强调文字颜色 5 6" xfId="889"/>
    <cellStyle name="40% - 强调文字颜色 5 6 2" xfId="892"/>
    <cellStyle name="40% - 强调文字颜色 5 6 2 2" xfId="3701"/>
    <cellStyle name="40% - 强调文字颜色 5 6 3" xfId="3700"/>
    <cellStyle name="40% - 强调文字颜色 5 6_2015财政决算公开" xfId="3702"/>
    <cellStyle name="40% - 强调文字颜色 5 7" xfId="895"/>
    <cellStyle name="40% - 强调文字颜色 5 7 2" xfId="3703"/>
    <cellStyle name="40% - 强调文字颜色 5 8" xfId="2474"/>
    <cellStyle name="40% - 强调文字颜色 6" xfId="896"/>
    <cellStyle name="40% - 强调文字颜色 6 2" xfId="898"/>
    <cellStyle name="40% - 强调文字颜色 6 2 2" xfId="900"/>
    <cellStyle name="40% - 强调文字颜色 6 2 2 2" xfId="903"/>
    <cellStyle name="40% - 强调文字颜色 6 2 2 2 2" xfId="905"/>
    <cellStyle name="40% - 强调文字颜色 6 2 2 2 2 2" xfId="3706"/>
    <cellStyle name="40% - 强调文字颜色 6 2 2 2 3" xfId="2485"/>
    <cellStyle name="40% - 强调文字颜色 6 2 2 2_2015财政决算公开" xfId="3707"/>
    <cellStyle name="40% - 强调文字颜色 6 2 2 3" xfId="908"/>
    <cellStyle name="40% - 强调文字颜色 6 2 2 3 2" xfId="2486"/>
    <cellStyle name="40% - 强调文字颜色 6 2 2 4" xfId="2484"/>
    <cellStyle name="40% - 强调文字颜色 6 2 2_2015财政决算公开" xfId="3708"/>
    <cellStyle name="40% - 强调文字颜色 6 2 3" xfId="909"/>
    <cellStyle name="40% - 强调文字颜色 6 2 3 2" xfId="911"/>
    <cellStyle name="40% - 强调文字颜色 6 2 3 2 2" xfId="913"/>
    <cellStyle name="40% - 强调文字颜色 6 2 3 2 2 2" xfId="3711"/>
    <cellStyle name="40% - 强调文字颜色 6 2 3 2 3" xfId="3710"/>
    <cellStyle name="40% - 强调文字颜色 6 2 3 2_2015财政决算公开" xfId="3712"/>
    <cellStyle name="40% - 强调文字颜色 6 2 3 3" xfId="915"/>
    <cellStyle name="40% - 强调文字颜色 6 2 3 3 2" xfId="3713"/>
    <cellStyle name="40% - 强调文字颜色 6 2 3 4" xfId="2487"/>
    <cellStyle name="40% - 强调文字颜色 6 2 3 5" xfId="3709"/>
    <cellStyle name="40% - 强调文字颜色 6 2 3_2015财政决算公开" xfId="3714"/>
    <cellStyle name="40% - 强调文字颜色 6 2 4" xfId="917"/>
    <cellStyle name="40% - 强调文字颜色 6 2 4 2" xfId="919"/>
    <cellStyle name="40% - 强调文字颜色 6 2 4 2 2" xfId="3716"/>
    <cellStyle name="40% - 强调文字颜色 6 2 4 3" xfId="2488"/>
    <cellStyle name="40% - 强调文字颜色 6 2 4 4" xfId="3715"/>
    <cellStyle name="40% - 强调文字颜色 6 2 4_2015财政决算公开" xfId="3717"/>
    <cellStyle name="40% - 强调文字颜色 6 2 5" xfId="921"/>
    <cellStyle name="40% - 强调文字颜色 6 2 5 2" xfId="3718"/>
    <cellStyle name="40% - 强调文字颜色 6 2 6" xfId="2483"/>
    <cellStyle name="40% - 强调文字颜色 6 2 7" xfId="3705"/>
    <cellStyle name="40% - 强调文字颜色 6 2_2015财政决算公开" xfId="3719"/>
    <cellStyle name="40% - 强调文字颜色 6 3" xfId="923"/>
    <cellStyle name="40% - 强调文字颜色 6 3 2" xfId="924"/>
    <cellStyle name="40% - 强调文字颜色 6 3 2 2" xfId="926"/>
    <cellStyle name="40% - 强调文字颜色 6 3 2 2 2" xfId="927"/>
    <cellStyle name="40% - 强调文字颜色 6 3 2 2 2 2" xfId="3722"/>
    <cellStyle name="40% - 强调文字颜色 6 3 2 2 3" xfId="3721"/>
    <cellStyle name="40% - 强调文字颜色 6 3 2 2_2015财政决算公开" xfId="3723"/>
    <cellStyle name="40% - 强调文字颜色 6 3 2 3" xfId="928"/>
    <cellStyle name="40% - 强调文字颜色 6 3 2 3 2" xfId="3724"/>
    <cellStyle name="40% - 强调文字颜色 6 3 2 4" xfId="3720"/>
    <cellStyle name="40% - 强调文字颜色 6 3 2_2015财政决算公开" xfId="3725"/>
    <cellStyle name="40% - 强调文字颜色 6 3 3" xfId="930"/>
    <cellStyle name="40% - 强调文字颜色 6 3 3 2" xfId="932"/>
    <cellStyle name="40% - 强调文字颜色 6 3 3 2 2" xfId="3727"/>
    <cellStyle name="40% - 强调文字颜色 6 3 3 3" xfId="3726"/>
    <cellStyle name="40% - 强调文字颜色 6 3 3_2015财政决算公开" xfId="3728"/>
    <cellStyle name="40% - 强调文字颜色 6 3 4" xfId="934"/>
    <cellStyle name="40% - 强调文字颜色 6 3 4 2" xfId="3729"/>
    <cellStyle name="40% - 强调文字颜色 6 3 5" xfId="2489"/>
    <cellStyle name="40% - 强调文字颜色 6 3_2015财政决算公开" xfId="3730"/>
    <cellStyle name="40% - 强调文字颜色 6 4" xfId="936"/>
    <cellStyle name="40% - 强调文字颜色 6 4 2" xfId="938"/>
    <cellStyle name="40% - 强调文字颜色 6 4 2 2" xfId="940"/>
    <cellStyle name="40% - 强调文字颜色 6 4 2 2 2" xfId="3733"/>
    <cellStyle name="40% - 强调文字颜色 6 4 2 3" xfId="3732"/>
    <cellStyle name="40% - 强调文字颜色 6 4 2_2015财政决算公开" xfId="3734"/>
    <cellStyle name="40% - 强调文字颜色 6 4 3" xfId="942"/>
    <cellStyle name="40% - 强调文字颜色 6 4 3 2" xfId="3735"/>
    <cellStyle name="40% - 强调文字颜色 6 4 4" xfId="3731"/>
    <cellStyle name="40% - 强调文字颜色 6 4_2015财政决算公开" xfId="3736"/>
    <cellStyle name="40% - 强调文字颜色 6 5" xfId="944"/>
    <cellStyle name="40% - 强调文字颜色 6 5 2" xfId="946"/>
    <cellStyle name="40% - 强调文字颜色 6 5 2 2" xfId="948"/>
    <cellStyle name="40% - 强调文字颜色 6 5 2 2 2" xfId="3739"/>
    <cellStyle name="40% - 强调文字颜色 6 5 2 3" xfId="3738"/>
    <cellStyle name="40% - 强调文字颜色 6 5 2_2015财政决算公开" xfId="3740"/>
    <cellStyle name="40% - 强调文字颜色 6 5 3" xfId="950"/>
    <cellStyle name="40% - 强调文字颜色 6 5 3 2" xfId="3741"/>
    <cellStyle name="40% - 强调文字颜色 6 5 4" xfId="3737"/>
    <cellStyle name="40% - 强调文字颜色 6 5_2015财政决算公开" xfId="3742"/>
    <cellStyle name="40% - 强调文字颜色 6 6" xfId="954"/>
    <cellStyle name="40% - 强调文字颜色 6 6 2" xfId="957"/>
    <cellStyle name="40% - 强调文字颜色 6 6 2 2" xfId="3744"/>
    <cellStyle name="40% - 强调文字颜色 6 6 3" xfId="3743"/>
    <cellStyle name="40% - 强调文字颜色 6 6_2015财政决算公开" xfId="3745"/>
    <cellStyle name="40% - 强调文字颜色 6 7" xfId="960"/>
    <cellStyle name="40% - 强调文字颜色 6 7 2" xfId="3746"/>
    <cellStyle name="40% - 强调文字颜色 6 8" xfId="2482"/>
    <cellStyle name="40% - 强调文字颜色 6 9" xfId="3704"/>
    <cellStyle name="40% - 着色 1" xfId="2719"/>
    <cellStyle name="40% - 着色 2" xfId="2710"/>
    <cellStyle name="40% - 着色 2 2" xfId="2815"/>
    <cellStyle name="40% - 着色 3" xfId="2717"/>
    <cellStyle name="40% - 着色 3 2" xfId="2807"/>
    <cellStyle name="40% - 着色 4" xfId="2709"/>
    <cellStyle name="40% - 着色 4 2" xfId="2816"/>
    <cellStyle name="40% - 着色 5" xfId="2692"/>
    <cellStyle name="40% - 着色 6" xfId="2690"/>
    <cellStyle name="40% - 着色 6 2" xfId="2818"/>
    <cellStyle name="60% - 强调文字颜色 1" xfId="961"/>
    <cellStyle name="60% - 强调文字颜色 1 2" xfId="962"/>
    <cellStyle name="60% - 强调文字颜色 1 2 2" xfId="963"/>
    <cellStyle name="60% - 强调文字颜色 1 2 2 2" xfId="964"/>
    <cellStyle name="60% - 强调文字颜色 1 2 2 2 2" xfId="965"/>
    <cellStyle name="60% - 强调文字颜色 1 2 2 2 2 2" xfId="3749"/>
    <cellStyle name="60% - 强调文字颜色 1 2 2 2 3" xfId="2493"/>
    <cellStyle name="60% - 强调文字颜色 1 2 2 3" xfId="966"/>
    <cellStyle name="60% - 强调文字颜色 1 2 2 3 2" xfId="2494"/>
    <cellStyle name="60% - 强调文字颜色 1 2 2 4" xfId="2492"/>
    <cellStyle name="60% - 强调文字颜色 1 2 3" xfId="967"/>
    <cellStyle name="60% - 强调文字颜色 1 2 3 2" xfId="968"/>
    <cellStyle name="60% - 强调文字颜色 1 2 3 2 2" xfId="969"/>
    <cellStyle name="60% - 强调文字颜色 1 2 3 2 2 2" xfId="3752"/>
    <cellStyle name="60% - 强调文字颜色 1 2 3 2 3" xfId="3751"/>
    <cellStyle name="60% - 强调文字颜色 1 2 3 3" xfId="970"/>
    <cellStyle name="60% - 强调文字颜色 1 2 3 3 2" xfId="3753"/>
    <cellStyle name="60% - 强调文字颜色 1 2 3 4" xfId="2495"/>
    <cellStyle name="60% - 强调文字颜色 1 2 3 5" xfId="3750"/>
    <cellStyle name="60% - 强调文字颜色 1 2 4" xfId="972"/>
    <cellStyle name="60% - 强调文字颜色 1 2 4 2" xfId="973"/>
    <cellStyle name="60% - 强调文字颜色 1 2 4 2 2" xfId="3755"/>
    <cellStyle name="60% - 强调文字颜色 1 2 4 3" xfId="3754"/>
    <cellStyle name="60% - 强调文字颜色 1 2 5" xfId="974"/>
    <cellStyle name="60% - 强调文字颜色 1 2 5 2" xfId="3756"/>
    <cellStyle name="60% - 强调文字颜色 1 2 6" xfId="2491"/>
    <cellStyle name="60% - 强调文字颜色 1 2 7" xfId="3748"/>
    <cellStyle name="60% - 强调文字颜色 1 2_2015财政决算公开" xfId="3757"/>
    <cellStyle name="60% - 强调文字颜色 1 3" xfId="975"/>
    <cellStyle name="60% - 强调文字颜色 1 3 2" xfId="976"/>
    <cellStyle name="60% - 强调文字颜色 1 3 2 2" xfId="977"/>
    <cellStyle name="60% - 强调文字颜色 1 3 2 2 2" xfId="979"/>
    <cellStyle name="60% - 强调文字颜色 1 3 2 2 2 2" xfId="3760"/>
    <cellStyle name="60% - 强调文字颜色 1 3 2 2 3" xfId="3759"/>
    <cellStyle name="60% - 强调文字颜色 1 3 2 3" xfId="980"/>
    <cellStyle name="60% - 强调文字颜色 1 3 2 3 2" xfId="3761"/>
    <cellStyle name="60% - 强调文字颜色 1 3 2 4" xfId="3758"/>
    <cellStyle name="60% - 强调文字颜色 1 3 3" xfId="981"/>
    <cellStyle name="60% - 强调文字颜色 1 3 3 2" xfId="982"/>
    <cellStyle name="60% - 强调文字颜色 1 3 3 2 2" xfId="3763"/>
    <cellStyle name="60% - 强调文字颜色 1 3 3 3" xfId="3762"/>
    <cellStyle name="60% - 强调文字颜色 1 3 4" xfId="983"/>
    <cellStyle name="60% - 强调文字颜色 1 3 4 2" xfId="3764"/>
    <cellStyle name="60% - 强调文字颜色 1 3 5" xfId="2496"/>
    <cellStyle name="60% - 强调文字颜色 1 4" xfId="985"/>
    <cellStyle name="60% - 强调文字颜色 1 4 2" xfId="986"/>
    <cellStyle name="60% - 强调文字颜色 1 4 2 2" xfId="987"/>
    <cellStyle name="60% - 强调文字颜色 1 4 2 2 2" xfId="3767"/>
    <cellStyle name="60% - 强调文字颜色 1 4 2 3" xfId="3766"/>
    <cellStyle name="60% - 强调文字颜色 1 4 3" xfId="988"/>
    <cellStyle name="60% - 强调文字颜色 1 4 3 2" xfId="3768"/>
    <cellStyle name="60% - 强调文字颜色 1 4 4" xfId="3765"/>
    <cellStyle name="60% - 强调文字颜色 1 5" xfId="990"/>
    <cellStyle name="60% - 强调文字颜色 1 5 2" xfId="991"/>
    <cellStyle name="60% - 强调文字颜色 1 5 2 2" xfId="992"/>
    <cellStyle name="60% - 强调文字颜色 1 5 2 2 2" xfId="3771"/>
    <cellStyle name="60% - 强调文字颜色 1 5 2 3" xfId="3770"/>
    <cellStyle name="60% - 强调文字颜色 1 5 3" xfId="993"/>
    <cellStyle name="60% - 强调文字颜色 1 5 3 2" xfId="3772"/>
    <cellStyle name="60% - 强调文字颜色 1 5 4" xfId="3769"/>
    <cellStyle name="60% - 强调文字颜色 1 6" xfId="995"/>
    <cellStyle name="60% - 强调文字颜色 1 6 2" xfId="996"/>
    <cellStyle name="60% - 强调文字颜色 1 6 2 2" xfId="3774"/>
    <cellStyle name="60% - 强调文字颜色 1 6 3" xfId="3773"/>
    <cellStyle name="60% - 强调文字颜色 1 7" xfId="998"/>
    <cellStyle name="60% - 强调文字颜色 1 7 2" xfId="3775"/>
    <cellStyle name="60% - 强调文字颜色 1 8" xfId="2490"/>
    <cellStyle name="60% - 强调文字颜色 1 9" xfId="3747"/>
    <cellStyle name="60% - 强调文字颜色 2" xfId="999"/>
    <cellStyle name="60% - 强调文字颜色 2 2" xfId="1000"/>
    <cellStyle name="60% - 强调文字颜色 2 2 2" xfId="1001"/>
    <cellStyle name="60% - 强调文字颜色 2 2 2 2" xfId="1003"/>
    <cellStyle name="60% - 强调文字颜色 2 2 2 2 2" xfId="1004"/>
    <cellStyle name="60% - 强调文字颜色 2 2 2 2 2 2" xfId="3778"/>
    <cellStyle name="60% - 强调文字颜色 2 2 2 2 3" xfId="2500"/>
    <cellStyle name="60% - 强调文字颜色 2 2 2 3" xfId="1005"/>
    <cellStyle name="60% - 强调文字颜色 2 2 2 3 2" xfId="2501"/>
    <cellStyle name="60% - 强调文字颜色 2 2 2 4" xfId="2499"/>
    <cellStyle name="60% - 强调文字颜色 2 2 3" xfId="1007"/>
    <cellStyle name="60% - 强调文字颜色 2 2 3 2" xfId="1009"/>
    <cellStyle name="60% - 强调文字颜色 2 2 3 2 2" xfId="1011"/>
    <cellStyle name="60% - 强调文字颜色 2 2 3 2 2 2" xfId="3781"/>
    <cellStyle name="60% - 强调文字颜色 2 2 3 2 3" xfId="3780"/>
    <cellStyle name="60% - 强调文字颜色 2 2 3 3" xfId="1013"/>
    <cellStyle name="60% - 强调文字颜色 2 2 3 3 2" xfId="3782"/>
    <cellStyle name="60% - 强调文字颜色 2 2 3 4" xfId="2502"/>
    <cellStyle name="60% - 强调文字颜色 2 2 3 5" xfId="3779"/>
    <cellStyle name="60% - 强调文字颜色 2 2 4" xfId="1015"/>
    <cellStyle name="60% - 强调文字颜色 2 2 4 2" xfId="1017"/>
    <cellStyle name="60% - 强调文字颜色 2 2 4 2 2" xfId="3784"/>
    <cellStyle name="60% - 强调文字颜色 2 2 4 3" xfId="3783"/>
    <cellStyle name="60% - 强调文字颜色 2 2 5" xfId="1018"/>
    <cellStyle name="60% - 强调文字颜色 2 2 5 2" xfId="3785"/>
    <cellStyle name="60% - 强调文字颜色 2 2 6" xfId="2498"/>
    <cellStyle name="60% - 强调文字颜色 2 2 7" xfId="3777"/>
    <cellStyle name="60% - 强调文字颜色 2 2_2015财政决算公开" xfId="3786"/>
    <cellStyle name="60% - 强调文字颜色 2 3" xfId="1020"/>
    <cellStyle name="60% - 强调文字颜色 2 3 2" xfId="1022"/>
    <cellStyle name="60% - 强调文字颜色 2 3 2 2" xfId="888"/>
    <cellStyle name="60% - 强调文字颜色 2 3 2 2 2" xfId="891"/>
    <cellStyle name="60% - 强调文字颜色 2 3 2 2 2 2" xfId="3789"/>
    <cellStyle name="60% - 强调文字颜色 2 3 2 2 3" xfId="3788"/>
    <cellStyle name="60% - 强调文字颜色 2 3 2 3" xfId="894"/>
    <cellStyle name="60% - 强调文字颜色 2 3 2 3 2" xfId="3790"/>
    <cellStyle name="60% - 强调文字颜色 2 3 2 4" xfId="3787"/>
    <cellStyle name="60% - 强调文字颜色 2 3 3" xfId="1024"/>
    <cellStyle name="60% - 强调文字颜色 2 3 3 2" xfId="953"/>
    <cellStyle name="60% - 强调文字颜色 2 3 3 2 2" xfId="3792"/>
    <cellStyle name="60% - 强调文字颜色 2 3 3 3" xfId="3791"/>
    <cellStyle name="60% - 强调文字颜色 2 3 4" xfId="1026"/>
    <cellStyle name="60% - 强调文字颜色 2 3 4 2" xfId="3793"/>
    <cellStyle name="60% - 强调文字颜色 2 3 5" xfId="2503"/>
    <cellStyle name="60% - 强调文字颜色 2 4" xfId="1027"/>
    <cellStyle name="60% - 强调文字颜色 2 4 2" xfId="1028"/>
    <cellStyle name="60% - 强调文字颜色 2 4 2 2" xfId="1029"/>
    <cellStyle name="60% - 强调文字颜色 2 4 2 2 2" xfId="3796"/>
    <cellStyle name="60% - 强调文字颜色 2 4 2 3" xfId="3795"/>
    <cellStyle name="60% - 强调文字颜色 2 4 3" xfId="1030"/>
    <cellStyle name="60% - 强调文字颜色 2 4 3 2" xfId="3797"/>
    <cellStyle name="60% - 强调文字颜色 2 4 4" xfId="3794"/>
    <cellStyle name="60% - 强调文字颜色 2 5" xfId="1031"/>
    <cellStyle name="60% - 强调文字颜色 2 5 2" xfId="1032"/>
    <cellStyle name="60% - 强调文字颜色 2 5 2 2" xfId="1033"/>
    <cellStyle name="60% - 强调文字颜色 2 5 2 2 2" xfId="3800"/>
    <cellStyle name="60% - 强调文字颜色 2 5 2 3" xfId="3799"/>
    <cellStyle name="60% - 强调文字颜色 2 5 3" xfId="1034"/>
    <cellStyle name="60% - 强调文字颜色 2 5 3 2" xfId="3801"/>
    <cellStyle name="60% - 强调文字颜色 2 5 4" xfId="3798"/>
    <cellStyle name="60% - 强调文字颜色 2 6" xfId="1035"/>
    <cellStyle name="60% - 强调文字颜色 2 6 2" xfId="1036"/>
    <cellStyle name="60% - 强调文字颜色 2 6 2 2" xfId="3803"/>
    <cellStyle name="60% - 强调文字颜色 2 6 3" xfId="3802"/>
    <cellStyle name="60% - 强调文字颜色 2 7" xfId="1038"/>
    <cellStyle name="60% - 强调文字颜色 2 7 2" xfId="3804"/>
    <cellStyle name="60% - 强调文字颜色 2 8" xfId="2497"/>
    <cellStyle name="60% - 强调文字颜色 2 9" xfId="3776"/>
    <cellStyle name="60% - 强调文字颜色 3" xfId="1039"/>
    <cellStyle name="60% - 强调文字颜色 3 2" xfId="1040"/>
    <cellStyle name="60% - 强调文字颜色 3 2 2" xfId="1041"/>
    <cellStyle name="60% - 强调文字颜色 3 2 2 2" xfId="1042"/>
    <cellStyle name="60% - 强调文字颜色 3 2 2 2 2" xfId="1043"/>
    <cellStyle name="60% - 强调文字颜色 3 2 2 2 2 2" xfId="3807"/>
    <cellStyle name="60% - 强调文字颜色 3 2 2 2 3" xfId="2507"/>
    <cellStyle name="60% - 强调文字颜色 3 2 2 3" xfId="1044"/>
    <cellStyle name="60% - 强调文字颜色 3 2 2 3 2" xfId="2508"/>
    <cellStyle name="60% - 强调文字颜色 3 2 2 4" xfId="2506"/>
    <cellStyle name="60% - 强调文字颜色 3 2 3" xfId="1045"/>
    <cellStyle name="60% - 强调文字颜色 3 2 3 2" xfId="1047"/>
    <cellStyle name="60% - 强调文字颜色 3 2 3 2 2" xfId="1050"/>
    <cellStyle name="60% - 强调文字颜色 3 2 3 2 2 2" xfId="3810"/>
    <cellStyle name="60% - 强调文字颜色 3 2 3 2 3" xfId="3809"/>
    <cellStyle name="60% - 强调文字颜色 3 2 3 3" xfId="1052"/>
    <cellStyle name="60% - 强调文字颜色 3 2 3 3 2" xfId="3811"/>
    <cellStyle name="60% - 强调文字颜色 3 2 3 4" xfId="2509"/>
    <cellStyle name="60% - 强调文字颜色 3 2 3 5" xfId="3808"/>
    <cellStyle name="60% - 强调文字颜色 3 2 4" xfId="1008"/>
    <cellStyle name="60% - 强调文字颜色 3 2 4 2" xfId="1010"/>
    <cellStyle name="60% - 强调文字颜色 3 2 4 2 2" xfId="3813"/>
    <cellStyle name="60% - 强调文字颜色 3 2 4 3" xfId="3812"/>
    <cellStyle name="60% - 强调文字颜色 3 2 5" xfId="1012"/>
    <cellStyle name="60% - 强调文字颜色 3 2 5 2" xfId="3814"/>
    <cellStyle name="60% - 强调文字颜色 3 2 6" xfId="2505"/>
    <cellStyle name="60% - 强调文字颜色 3 2 7" xfId="3806"/>
    <cellStyle name="60% - 强调文字颜色 3 2_2015财政决算公开" xfId="3815"/>
    <cellStyle name="60% - 强调文字颜色 3 3" xfId="560"/>
    <cellStyle name="60% - 强调文字颜色 3 3 2" xfId="1053"/>
    <cellStyle name="60% - 强调文字颜色 3 3 2 2" xfId="1054"/>
    <cellStyle name="60% - 强调文字颜色 3 3 2 2 2" xfId="1055"/>
    <cellStyle name="60% - 强调文字颜色 3 3 2 2 2 2" xfId="3818"/>
    <cellStyle name="60% - 强调文字颜色 3 3 2 2 3" xfId="3817"/>
    <cellStyle name="60% - 强调文字颜色 3 3 2 3" xfId="1056"/>
    <cellStyle name="60% - 强调文字颜色 3 3 2 3 2" xfId="3819"/>
    <cellStyle name="60% - 强调文字颜色 3 3 2 4" xfId="3816"/>
    <cellStyle name="60% - 强调文字颜色 3 3 3" xfId="1057"/>
    <cellStyle name="60% - 强调文字颜色 3 3 3 2" xfId="1058"/>
    <cellStyle name="60% - 强调文字颜色 3 3 3 2 2" xfId="3821"/>
    <cellStyle name="60% - 强调文字颜色 3 3 3 3" xfId="3820"/>
    <cellStyle name="60% - 强调文字颜色 3 3 4" xfId="1016"/>
    <cellStyle name="60% - 强调文字颜色 3 3 4 2" xfId="3822"/>
    <cellStyle name="60% - 强调文字颜色 3 3 5" xfId="2510"/>
    <cellStyle name="60% - 强调文字颜色 3 4" xfId="1059"/>
    <cellStyle name="60% - 强调文字颜色 3 4 2" xfId="1060"/>
    <cellStyle name="60% - 强调文字颜色 3 4 2 2" xfId="1061"/>
    <cellStyle name="60% - 强调文字颜色 3 4 2 2 2" xfId="3825"/>
    <cellStyle name="60% - 强调文字颜色 3 4 2 3" xfId="3824"/>
    <cellStyle name="60% - 强调文字颜色 3 4 3" xfId="1062"/>
    <cellStyle name="60% - 强调文字颜色 3 4 3 2" xfId="3826"/>
    <cellStyle name="60% - 强调文字颜色 3 4 4" xfId="3823"/>
    <cellStyle name="60% - 强调文字颜色 3 5" xfId="1064"/>
    <cellStyle name="60% - 强调文字颜色 3 5 2" xfId="1065"/>
    <cellStyle name="60% - 强调文字颜色 3 5 2 2" xfId="1066"/>
    <cellStyle name="60% - 强调文字颜色 3 5 2 2 2" xfId="3829"/>
    <cellStyle name="60% - 强调文字颜色 3 5 2 3" xfId="3828"/>
    <cellStyle name="60% - 强调文字颜色 3 5 3" xfId="1067"/>
    <cellStyle name="60% - 强调文字颜色 3 5 3 2" xfId="3830"/>
    <cellStyle name="60% - 强调文字颜色 3 5 4" xfId="3827"/>
    <cellStyle name="60% - 强调文字颜色 3 6" xfId="1068"/>
    <cellStyle name="60% - 强调文字颜色 3 6 2" xfId="1069"/>
    <cellStyle name="60% - 强调文字颜色 3 6 2 2" xfId="3832"/>
    <cellStyle name="60% - 强调文字颜色 3 6 3" xfId="3831"/>
    <cellStyle name="60% - 强调文字颜色 3 7" xfId="1070"/>
    <cellStyle name="60% - 强调文字颜色 3 7 2" xfId="3833"/>
    <cellStyle name="60% - 强调文字颜色 3 8" xfId="2504"/>
    <cellStyle name="60% - 强调文字颜色 3 9" xfId="3805"/>
    <cellStyle name="60% - 强调文字颜色 4" xfId="1071"/>
    <cellStyle name="60% - 强调文字颜色 4 2" xfId="1072"/>
    <cellStyle name="60% - 强调文字颜色 4 2 2" xfId="935"/>
    <cellStyle name="60% - 强调文字颜色 4 2 2 2" xfId="937"/>
    <cellStyle name="60% - 强调文字颜色 4 2 2 2 2" xfId="939"/>
    <cellStyle name="60% - 强调文字颜色 4 2 2 2 2 2" xfId="3836"/>
    <cellStyle name="60% - 强调文字颜色 4 2 2 2 3" xfId="2514"/>
    <cellStyle name="60% - 强调文字颜色 4 2 2 3" xfId="941"/>
    <cellStyle name="60% - 强调文字颜色 4 2 2 3 2" xfId="2515"/>
    <cellStyle name="60% - 强调文字颜色 4 2 2 4" xfId="2513"/>
    <cellStyle name="60% - 强调文字颜色 4 2 3" xfId="943"/>
    <cellStyle name="60% - 强调文字颜色 4 2 3 2" xfId="945"/>
    <cellStyle name="60% - 强调文字颜色 4 2 3 2 2" xfId="947"/>
    <cellStyle name="60% - 强调文字颜色 4 2 3 2 2 2" xfId="3839"/>
    <cellStyle name="60% - 强调文字颜色 4 2 3 2 3" xfId="3838"/>
    <cellStyle name="60% - 强调文字颜色 4 2 3 3" xfId="949"/>
    <cellStyle name="60% - 强调文字颜色 4 2 3 3 2" xfId="3840"/>
    <cellStyle name="60% - 强调文字颜色 4 2 3 4" xfId="2516"/>
    <cellStyle name="60% - 强调文字颜色 4 2 3 5" xfId="3837"/>
    <cellStyle name="60% - 强调文字颜色 4 2 4" xfId="952"/>
    <cellStyle name="60% - 强调文字颜色 4 2 4 2" xfId="956"/>
    <cellStyle name="60% - 强调文字颜色 4 2 4 2 2" xfId="3842"/>
    <cellStyle name="60% - 强调文字颜色 4 2 4 3" xfId="3841"/>
    <cellStyle name="60% - 强调文字颜色 4 2 5" xfId="959"/>
    <cellStyle name="60% - 强调文字颜色 4 2 5 2" xfId="3843"/>
    <cellStyle name="60% - 强调文字颜色 4 2 6" xfId="2512"/>
    <cellStyle name="60% - 强调文字颜色 4 2 7" xfId="3835"/>
    <cellStyle name="60% - 强调文字颜色 4 2_2015财政决算公开" xfId="3844"/>
    <cellStyle name="60% - 强调文字颜色 4 3" xfId="1073"/>
    <cellStyle name="60% - 强调文字颜色 4 3 2" xfId="1076"/>
    <cellStyle name="60% - 强调文字颜色 4 3 2 2" xfId="1079"/>
    <cellStyle name="60% - 强调文字颜色 4 3 2 2 2" xfId="1080"/>
    <cellStyle name="60% - 强调文字颜色 4 3 2 2 2 2" xfId="3847"/>
    <cellStyle name="60% - 强调文字颜色 4 3 2 2 3" xfId="3846"/>
    <cellStyle name="60% - 强调文字颜色 4 3 2 3" xfId="1082"/>
    <cellStyle name="60% - 强调文字颜色 4 3 2 3 2" xfId="3848"/>
    <cellStyle name="60% - 强调文字颜色 4 3 2 4" xfId="3845"/>
    <cellStyle name="60% - 强调文字颜色 4 3 3" xfId="1086"/>
    <cellStyle name="60% - 强调文字颜色 4 3 3 2" xfId="1090"/>
    <cellStyle name="60% - 强调文字颜色 4 3 3 2 2" xfId="3850"/>
    <cellStyle name="60% - 强调文字颜色 4 3 3 3" xfId="3849"/>
    <cellStyle name="60% - 强调文字颜色 4 3 4" xfId="1095"/>
    <cellStyle name="60% - 强调文字颜色 4 3 4 2" xfId="3851"/>
    <cellStyle name="60% - 强调文字颜色 4 3 5" xfId="2517"/>
    <cellStyle name="60% - 强调文字颜色 4 4" xfId="1096"/>
    <cellStyle name="60% - 强调文字颜色 4 4 2" xfId="1097"/>
    <cellStyle name="60% - 强调文字颜色 4 4 2 2" xfId="240"/>
    <cellStyle name="60% - 强调文字颜色 4 4 2 2 2" xfId="3854"/>
    <cellStyle name="60% - 强调文字颜色 4 4 2 3" xfId="3853"/>
    <cellStyle name="60% - 强调文字颜色 4 4 3" xfId="1099"/>
    <cellStyle name="60% - 强调文字颜色 4 4 3 2" xfId="3855"/>
    <cellStyle name="60% - 强调文字颜色 4 4 4" xfId="3852"/>
    <cellStyle name="60% - 强调文字颜色 4 5" xfId="1100"/>
    <cellStyle name="60% - 强调文字颜色 4 5 2" xfId="1101"/>
    <cellStyle name="60% - 强调文字颜色 4 5 2 2" xfId="408"/>
    <cellStyle name="60% - 强调文字颜色 4 5 2 2 2" xfId="3858"/>
    <cellStyle name="60% - 强调文字颜色 4 5 2 3" xfId="3857"/>
    <cellStyle name="60% - 强调文字颜色 4 5 3" xfId="1103"/>
    <cellStyle name="60% - 强调文字颜色 4 5 3 2" xfId="3859"/>
    <cellStyle name="60% - 强调文字颜色 4 5 4" xfId="3856"/>
    <cellStyle name="60% - 强调文字颜色 4 6" xfId="1104"/>
    <cellStyle name="60% - 强调文字颜色 4 6 2" xfId="1106"/>
    <cellStyle name="60% - 强调文字颜色 4 6 2 2" xfId="3861"/>
    <cellStyle name="60% - 强调文字颜色 4 6 3" xfId="3860"/>
    <cellStyle name="60% - 强调文字颜色 4 7" xfId="1107"/>
    <cellStyle name="60% - 强调文字颜色 4 7 2" xfId="3862"/>
    <cellStyle name="60% - 强调文字颜色 4 8" xfId="2511"/>
    <cellStyle name="60% - 强调文字颜色 4 9" xfId="3834"/>
    <cellStyle name="60% - 强调文字颜色 5" xfId="1108"/>
    <cellStyle name="60% - 强调文字颜色 5 2" xfId="1109"/>
    <cellStyle name="60% - 强调文字颜色 5 2 2" xfId="1110"/>
    <cellStyle name="60% - 强调文字颜色 5 2 2 2" xfId="1111"/>
    <cellStyle name="60% - 强调文字颜色 5 2 2 2 2" xfId="1113"/>
    <cellStyle name="60% - 强调文字颜色 5 2 2 2 2 2" xfId="3865"/>
    <cellStyle name="60% - 强调文字颜色 5 2 2 2 3" xfId="2521"/>
    <cellStyle name="60% - 强调文字颜色 5 2 2 3" xfId="1115"/>
    <cellStyle name="60% - 强调文字颜色 5 2 2 3 2" xfId="2522"/>
    <cellStyle name="60% - 强调文字颜色 5 2 2 4" xfId="2520"/>
    <cellStyle name="60% - 强调文字颜色 5 2 3" xfId="1116"/>
    <cellStyle name="60% - 强调文字颜色 5 2 3 2" xfId="1117"/>
    <cellStyle name="60% - 强调文字颜色 5 2 3 2 2" xfId="1118"/>
    <cellStyle name="60% - 强调文字颜色 5 2 3 2 2 2" xfId="3868"/>
    <cellStyle name="60% - 强调文字颜色 5 2 3 2 3" xfId="3867"/>
    <cellStyle name="60% - 强调文字颜色 5 2 3 3" xfId="1119"/>
    <cellStyle name="60% - 强调文字颜色 5 2 3 3 2" xfId="3869"/>
    <cellStyle name="60% - 强调文字颜色 5 2 3 4" xfId="2523"/>
    <cellStyle name="60% - 强调文字颜色 5 2 3 5" xfId="3866"/>
    <cellStyle name="60% - 强调文字颜色 5 2 4" xfId="1120"/>
    <cellStyle name="60% - 强调文字颜色 5 2 4 2" xfId="1121"/>
    <cellStyle name="60% - 强调文字颜色 5 2 4 2 2" xfId="3871"/>
    <cellStyle name="60% - 强调文字颜色 5 2 4 3" xfId="3870"/>
    <cellStyle name="60% - 强调文字颜色 5 2 5" xfId="1123"/>
    <cellStyle name="60% - 强调文字颜色 5 2 5 2" xfId="3872"/>
    <cellStyle name="60% - 强调文字颜色 5 2 6" xfId="2519"/>
    <cellStyle name="60% - 强调文字颜色 5 2 7" xfId="3864"/>
    <cellStyle name="60% - 强调文字颜色 5 2_2015财政决算公开" xfId="3873"/>
    <cellStyle name="60% - 强调文字颜色 5 3" xfId="1124"/>
    <cellStyle name="60% - 强调文字颜色 5 3 2" xfId="1125"/>
    <cellStyle name="60% - 强调文字颜色 5 3 2 2" xfId="37"/>
    <cellStyle name="60% - 强调文字颜色 5 3 2 2 2" xfId="1126"/>
    <cellStyle name="60% - 强调文字颜色 5 3 2 2 2 2" xfId="3876"/>
    <cellStyle name="60% - 强调文字颜色 5 3 2 2 3" xfId="3875"/>
    <cellStyle name="60% - 强调文字颜色 5 3 2 3" xfId="128"/>
    <cellStyle name="60% - 强调文字颜色 5 3 2 3 2" xfId="3877"/>
    <cellStyle name="60% - 强调文字颜色 5 3 2 4" xfId="3874"/>
    <cellStyle name="60% - 强调文字颜色 5 3 3" xfId="1128"/>
    <cellStyle name="60% - 强调文字颜色 5 3 3 2" xfId="1130"/>
    <cellStyle name="60% - 强调文字颜色 5 3 3 2 2" xfId="3879"/>
    <cellStyle name="60% - 强调文字颜色 5 3 3 3" xfId="3878"/>
    <cellStyle name="60% - 强调文字颜色 5 3 4" xfId="1132"/>
    <cellStyle name="60% - 强调文字颜色 5 3 4 2" xfId="3880"/>
    <cellStyle name="60% - 强调文字颜色 5 3 5" xfId="2524"/>
    <cellStyle name="60% - 强调文字颜色 5 4" xfId="1133"/>
    <cellStyle name="60% - 强调文字颜色 5 4 2" xfId="1134"/>
    <cellStyle name="60% - 强调文字颜色 5 4 2 2" xfId="439"/>
    <cellStyle name="60% - 强调文字颜色 5 4 2 2 2" xfId="3883"/>
    <cellStyle name="60% - 强调文字颜色 5 4 2 3" xfId="3882"/>
    <cellStyle name="60% - 强调文字颜色 5 4 3" xfId="1136"/>
    <cellStyle name="60% - 强调文字颜色 5 4 3 2" xfId="3884"/>
    <cellStyle name="60% - 强调文字颜色 5 4 4" xfId="3881"/>
    <cellStyle name="60% - 强调文字颜色 5 5" xfId="1137"/>
    <cellStyle name="60% - 强调文字颜色 5 5 2" xfId="1138"/>
    <cellStyle name="60% - 强调文字颜色 5 5 2 2" xfId="541"/>
    <cellStyle name="60% - 强调文字颜色 5 5 2 2 2" xfId="3887"/>
    <cellStyle name="60% - 强调文字颜色 5 5 2 3" xfId="3886"/>
    <cellStyle name="60% - 强调文字颜色 5 5 3" xfId="1139"/>
    <cellStyle name="60% - 强调文字颜色 5 5 3 2" xfId="3888"/>
    <cellStyle name="60% - 强调文字颜色 5 5 4" xfId="3885"/>
    <cellStyle name="60% - 强调文字颜色 5 6" xfId="1140"/>
    <cellStyle name="60% - 强调文字颜色 5 6 2" xfId="1141"/>
    <cellStyle name="60% - 强调文字颜色 5 6 2 2" xfId="3890"/>
    <cellStyle name="60% - 强调文字颜色 5 6 3" xfId="3889"/>
    <cellStyle name="60% - 强调文字颜色 5 7" xfId="1142"/>
    <cellStyle name="60% - 强调文字颜色 5 7 2" xfId="3891"/>
    <cellStyle name="60% - 强调文字颜色 5 8" xfId="2518"/>
    <cellStyle name="60% - 强调文字颜色 5 9" xfId="3863"/>
    <cellStyle name="60% - 强调文字颜色 6" xfId="1143"/>
    <cellStyle name="60% - 强调文字颜色 6 2" xfId="1144"/>
    <cellStyle name="60% - 强调文字颜色 6 2 2" xfId="1145"/>
    <cellStyle name="60% - 强调文字颜色 6 2 2 2" xfId="1146"/>
    <cellStyle name="60% - 强调文字颜色 6 2 2 2 2" xfId="1147"/>
    <cellStyle name="60% - 强调文字颜色 6 2 2 2 2 2" xfId="3894"/>
    <cellStyle name="60% - 强调文字颜色 6 2 2 2 3" xfId="2528"/>
    <cellStyle name="60% - 强调文字颜色 6 2 2 3" xfId="1148"/>
    <cellStyle name="60% - 强调文字颜色 6 2 2 3 2" xfId="2529"/>
    <cellStyle name="60% - 强调文字颜色 6 2 2 4" xfId="2527"/>
    <cellStyle name="60% - 强调文字颜色 6 2 3" xfId="1149"/>
    <cellStyle name="60% - 强调文字颜色 6 2 3 2" xfId="1150"/>
    <cellStyle name="60% - 强调文字颜色 6 2 3 2 2" xfId="1151"/>
    <cellStyle name="60% - 强调文字颜色 6 2 3 2 2 2" xfId="3897"/>
    <cellStyle name="60% - 强调文字颜色 6 2 3 2 3" xfId="3896"/>
    <cellStyle name="60% - 强调文字颜色 6 2 3 3" xfId="1152"/>
    <cellStyle name="60% - 强调文字颜色 6 2 3 3 2" xfId="3898"/>
    <cellStyle name="60% - 强调文字颜色 6 2 3 4" xfId="2530"/>
    <cellStyle name="60% - 强调文字颜色 6 2 3 5" xfId="3895"/>
    <cellStyle name="60% - 强调文字颜色 6 2 4" xfId="1153"/>
    <cellStyle name="60% - 强调文字颜色 6 2 4 2" xfId="1154"/>
    <cellStyle name="60% - 强调文字颜色 6 2 4 2 2" xfId="3900"/>
    <cellStyle name="60% - 强调文字颜色 6 2 4 3" xfId="3899"/>
    <cellStyle name="60% - 强调文字颜色 6 2 5" xfId="1156"/>
    <cellStyle name="60% - 强调文字颜色 6 2 5 2" xfId="3901"/>
    <cellStyle name="60% - 强调文字颜色 6 2 6" xfId="2526"/>
    <cellStyle name="60% - 强调文字颜色 6 2 7" xfId="3893"/>
    <cellStyle name="60% - 强调文字颜色 6 2_2015财政决算公开" xfId="3902"/>
    <cellStyle name="60% - 强调文字颜色 6 3" xfId="1157"/>
    <cellStyle name="60% - 强调文字颜色 6 3 2" xfId="1159"/>
    <cellStyle name="60% - 强调文字颜色 6 3 2 2" xfId="378"/>
    <cellStyle name="60% - 强调文字颜色 6 3 2 2 2" xfId="662"/>
    <cellStyle name="60% - 强调文字颜色 6 3 2 2 2 2" xfId="3905"/>
    <cellStyle name="60% - 强调文字颜色 6 3 2 2 3" xfId="3904"/>
    <cellStyle name="60% - 强调文字颜色 6 3 2 3" xfId="380"/>
    <cellStyle name="60% - 强调文字颜色 6 3 2 3 2" xfId="3906"/>
    <cellStyle name="60% - 强调文字颜色 6 3 2 4" xfId="3903"/>
    <cellStyle name="60% - 强调文字颜色 6 3 3" xfId="1163"/>
    <cellStyle name="60% - 强调文字颜色 6 3 3 2" xfId="1165"/>
    <cellStyle name="60% - 强调文字颜色 6 3 3 2 2" xfId="3908"/>
    <cellStyle name="60% - 强调文字颜色 6 3 3 3" xfId="3907"/>
    <cellStyle name="60% - 强调文字颜色 6 3 4" xfId="1167"/>
    <cellStyle name="60% - 强调文字颜色 6 3 4 2" xfId="3909"/>
    <cellStyle name="60% - 强调文字颜色 6 3 5" xfId="2531"/>
    <cellStyle name="60% - 强调文字颜色 6 4" xfId="1169"/>
    <cellStyle name="60% - 强调文字颜色 6 4 2" xfId="1171"/>
    <cellStyle name="60% - 强调文字颜色 6 4 2 2" xfId="475"/>
    <cellStyle name="60% - 强调文字颜色 6 4 2 2 2" xfId="3912"/>
    <cellStyle name="60% - 强调文字颜色 6 4 2 3" xfId="3911"/>
    <cellStyle name="60% - 强调文字颜色 6 4 3" xfId="1173"/>
    <cellStyle name="60% - 强调文字颜色 6 4 3 2" xfId="3913"/>
    <cellStyle name="60% - 强调文字颜色 6 4 4" xfId="3910"/>
    <cellStyle name="60% - 强调文字颜色 6 5" xfId="1175"/>
    <cellStyle name="60% - 强调文字颜色 6 5 2" xfId="1179"/>
    <cellStyle name="60% - 强调文字颜色 6 5 2 2" xfId="1181"/>
    <cellStyle name="60% - 强调文字颜色 6 5 2 2 2" xfId="3916"/>
    <cellStyle name="60% - 强调文字颜色 6 5 2 3" xfId="3915"/>
    <cellStyle name="60% - 强调文字颜色 6 5 3" xfId="1184"/>
    <cellStyle name="60% - 强调文字颜色 6 5 3 2" xfId="3917"/>
    <cellStyle name="60% - 强调文字颜色 6 5 4" xfId="3914"/>
    <cellStyle name="60% - 强调文字颜色 6 6" xfId="1185"/>
    <cellStyle name="60% - 强调文字颜色 6 6 2" xfId="1186"/>
    <cellStyle name="60% - 强调文字颜色 6 6 2 2" xfId="3919"/>
    <cellStyle name="60% - 强调文字颜色 6 6 3" xfId="3918"/>
    <cellStyle name="60% - 强调文字颜色 6 7" xfId="1187"/>
    <cellStyle name="60% - 强调文字颜色 6 7 2" xfId="3920"/>
    <cellStyle name="60% - 强调文字颜色 6 8" xfId="2525"/>
    <cellStyle name="60% - 强调文字颜色 6 9" xfId="3892"/>
    <cellStyle name="60% - 着色 1" xfId="2689"/>
    <cellStyle name="60% - 着色 1 2" xfId="2819"/>
    <cellStyle name="60% - 着色 2" xfId="2688"/>
    <cellStyle name="60% - 着色 2 2" xfId="2820"/>
    <cellStyle name="60% - 着色 3" xfId="2661"/>
    <cellStyle name="60% - 着色 3 2" xfId="2821"/>
    <cellStyle name="60% - 着色 4" xfId="2609"/>
    <cellStyle name="60% - 着色 4 2" xfId="2822"/>
    <cellStyle name="60% - 着色 5" xfId="2608"/>
    <cellStyle name="60% - 着色 6" xfId="2607"/>
    <cellStyle name="60% - 着色 6 2" xfId="2823"/>
    <cellStyle name="Calc Currency (0)" xfId="1188"/>
    <cellStyle name="Calc Currency (0) 2" xfId="3921"/>
    <cellStyle name="Comma [0]" xfId="1190"/>
    <cellStyle name="Comma [0] 2" xfId="3922"/>
    <cellStyle name="comma zerodec" xfId="1191"/>
    <cellStyle name="comma zerodec 2" xfId="3923"/>
    <cellStyle name="Comma_1995" xfId="1193"/>
    <cellStyle name="Currency [0]" xfId="1194"/>
    <cellStyle name="Currency [0] 2" xfId="3924"/>
    <cellStyle name="Currency_1995" xfId="1195"/>
    <cellStyle name="Currency1" xfId="1197"/>
    <cellStyle name="Currency1 2" xfId="3925"/>
    <cellStyle name="Date" xfId="1198"/>
    <cellStyle name="Date 2" xfId="3926"/>
    <cellStyle name="Dollar (zero dec)" xfId="1199"/>
    <cellStyle name="Dollar (zero dec) 2" xfId="3927"/>
    <cellStyle name="Fixed" xfId="1202"/>
    <cellStyle name="Fixed 2" xfId="3928"/>
    <cellStyle name="Header1" xfId="1204"/>
    <cellStyle name="Header1 2" xfId="3929"/>
    <cellStyle name="Header2" xfId="1206"/>
    <cellStyle name="Header2 2" xfId="3930"/>
    <cellStyle name="HEADING1" xfId="1207"/>
    <cellStyle name="HEADING1 2" xfId="3931"/>
    <cellStyle name="HEADING2" xfId="1208"/>
    <cellStyle name="HEADING2 2" xfId="3932"/>
    <cellStyle name="no dec" xfId="671"/>
    <cellStyle name="no dec 2" xfId="3933"/>
    <cellStyle name="Norma,_laroux_4_营业在建 (2)_E21" xfId="472"/>
    <cellStyle name="Normal_#10-Headcount" xfId="1209"/>
    <cellStyle name="Percent_laroux" xfId="1211"/>
    <cellStyle name="Total" xfId="1212"/>
    <cellStyle name="Total 2" xfId="3934"/>
    <cellStyle name="百分比 2" xfId="1213"/>
    <cellStyle name="百分比 2 2" xfId="1214"/>
    <cellStyle name="百分比 2 2 2" xfId="1215"/>
    <cellStyle name="百分比 2 2 2 2" xfId="1216"/>
    <cellStyle name="百分比 2 2 2 2 2" xfId="254"/>
    <cellStyle name="百分比 2 2 2 2 2 2" xfId="3939"/>
    <cellStyle name="百分比 2 2 2 2 3" xfId="3938"/>
    <cellStyle name="百分比 2 2 2 3" xfId="1217"/>
    <cellStyle name="百分比 2 2 2 3 2" xfId="3940"/>
    <cellStyle name="百分比 2 2 2 4" xfId="3937"/>
    <cellStyle name="百分比 2 2 3" xfId="1218"/>
    <cellStyle name="百分比 2 2 3 2" xfId="1219"/>
    <cellStyle name="百分比 2 2 3 2 2" xfId="3942"/>
    <cellStyle name="百分比 2 2 3 3" xfId="3941"/>
    <cellStyle name="百分比 2 2 4" xfId="1220"/>
    <cellStyle name="百分比 2 2 4 2" xfId="3943"/>
    <cellStyle name="百分比 2 2 5" xfId="3936"/>
    <cellStyle name="百分比 2 3" xfId="1221"/>
    <cellStyle name="百分比 2 3 2" xfId="1222"/>
    <cellStyle name="百分比 2 3 2 2" xfId="1223"/>
    <cellStyle name="百分比 2 3 2 2 2" xfId="3946"/>
    <cellStyle name="百分比 2 3 2 3" xfId="3945"/>
    <cellStyle name="百分比 2 3 3" xfId="1224"/>
    <cellStyle name="百分比 2 3 3 2" xfId="3947"/>
    <cellStyle name="百分比 2 3 4" xfId="3944"/>
    <cellStyle name="百分比 2 4" xfId="1225"/>
    <cellStyle name="百分比 2 4 2" xfId="1226"/>
    <cellStyle name="百分比 2 4 2 2" xfId="3949"/>
    <cellStyle name="百分比 2 4 3" xfId="3948"/>
    <cellStyle name="百分比 2 5" xfId="1227"/>
    <cellStyle name="百分比 2 5 2" xfId="3950"/>
    <cellStyle name="百分比 2 6" xfId="3935"/>
    <cellStyle name="百分比 3" xfId="1228"/>
    <cellStyle name="百分比 3 2" xfId="1229"/>
    <cellStyle name="百分比 3 2 2" xfId="1168"/>
    <cellStyle name="百分比 3 2 2 2" xfId="1170"/>
    <cellStyle name="百分比 3 2 2 2 2" xfId="3954"/>
    <cellStyle name="百分比 3 2 2 3" xfId="3953"/>
    <cellStyle name="百分比 3 2 3" xfId="1174"/>
    <cellStyle name="百分比 3 2 3 2" xfId="3955"/>
    <cellStyle name="百分比 3 2 4" xfId="3952"/>
    <cellStyle name="百分比 3 3" xfId="1230"/>
    <cellStyle name="百分比 3 3 2" xfId="1231"/>
    <cellStyle name="百分比 3 3 2 2" xfId="3957"/>
    <cellStyle name="百分比 3 3 3" xfId="3956"/>
    <cellStyle name="百分比 3 4" xfId="1232"/>
    <cellStyle name="百分比 3 4 2" xfId="3958"/>
    <cellStyle name="百分比 3 5" xfId="1233"/>
    <cellStyle name="百分比 3 5 2" xfId="3959"/>
    <cellStyle name="百分比 3 6" xfId="3951"/>
    <cellStyle name="百分比 4" xfId="1234"/>
    <cellStyle name="百分比 4 2" xfId="1236"/>
    <cellStyle name="百分比 4 2 2" xfId="1238"/>
    <cellStyle name="百分比 4 2 2 2" xfId="1239"/>
    <cellStyle name="百分比 4 2 2 2 2" xfId="3963"/>
    <cellStyle name="百分比 4 2 2 3" xfId="3962"/>
    <cellStyle name="百分比 4 2 3" xfId="1241"/>
    <cellStyle name="百分比 4 2 3 2" xfId="3964"/>
    <cellStyle name="百分比 4 2 4" xfId="3961"/>
    <cellStyle name="百分比 4 3" xfId="1243"/>
    <cellStyle name="百分比 4 3 2" xfId="1246"/>
    <cellStyle name="百分比 4 3 2 2" xfId="3966"/>
    <cellStyle name="百分比 4 3 3" xfId="3965"/>
    <cellStyle name="百分比 4 4" xfId="1248"/>
    <cellStyle name="百分比 4 4 2" xfId="3967"/>
    <cellStyle name="百分比 4 5" xfId="3960"/>
    <cellStyle name="百分比 5" xfId="1250"/>
    <cellStyle name="百分比 5 2" xfId="1254"/>
    <cellStyle name="百分比 5 2 2" xfId="1256"/>
    <cellStyle name="百分比 5 2 2 2" xfId="1257"/>
    <cellStyle name="百分比 5 2 2 2 2" xfId="3971"/>
    <cellStyle name="百分比 5 2 2 3" xfId="3970"/>
    <cellStyle name="百分比 5 2 3" xfId="1259"/>
    <cellStyle name="百分比 5 2 3 2" xfId="3972"/>
    <cellStyle name="百分比 5 2 4" xfId="3969"/>
    <cellStyle name="百分比 5 3" xfId="1261"/>
    <cellStyle name="百分比 5 3 2" xfId="1262"/>
    <cellStyle name="百分比 5 3 2 2" xfId="3974"/>
    <cellStyle name="百分比 5 3 3" xfId="3973"/>
    <cellStyle name="百分比 5 4" xfId="1264"/>
    <cellStyle name="百分比 5 4 2" xfId="3975"/>
    <cellStyle name="百分比 5 5" xfId="1266"/>
    <cellStyle name="百分比 5 5 2" xfId="3976"/>
    <cellStyle name="百分比 5 6" xfId="3968"/>
    <cellStyle name="百分比 6" xfId="1268"/>
    <cellStyle name="百分比 6 2" xfId="1270"/>
    <cellStyle name="百分比 6 2 2" xfId="1272"/>
    <cellStyle name="百分比 6 2 2 2" xfId="1274"/>
    <cellStyle name="百分比 6 2 2 2 2" xfId="3980"/>
    <cellStyle name="百分比 6 2 2 3" xfId="3979"/>
    <cellStyle name="百分比 6 2 3" xfId="1276"/>
    <cellStyle name="百分比 6 2 3 2" xfId="3981"/>
    <cellStyle name="百分比 6 2 4" xfId="3978"/>
    <cellStyle name="百分比 6 3" xfId="1278"/>
    <cellStyle name="百分比 6 3 2" xfId="1279"/>
    <cellStyle name="百分比 6 3 2 2" xfId="3983"/>
    <cellStyle name="百分比 6 3 3" xfId="3982"/>
    <cellStyle name="百分比 6 4" xfId="1281"/>
    <cellStyle name="百分比 6 4 2" xfId="3984"/>
    <cellStyle name="百分比 6 5" xfId="3977"/>
    <cellStyle name="百分比 7" xfId="1282"/>
    <cellStyle name="百分比 7 2" xfId="1283"/>
    <cellStyle name="百分比 7 2 2" xfId="1284"/>
    <cellStyle name="百分比 7 2 2 2" xfId="1285"/>
    <cellStyle name="百分比 7 2 2 2 2" xfId="3988"/>
    <cellStyle name="百分比 7 2 2 3" xfId="3987"/>
    <cellStyle name="百分比 7 2 3" xfId="1286"/>
    <cellStyle name="百分比 7 2 3 2" xfId="3989"/>
    <cellStyle name="百分比 7 2 4" xfId="3986"/>
    <cellStyle name="百分比 7 3" xfId="1287"/>
    <cellStyle name="百分比 7 3 2" xfId="1288"/>
    <cellStyle name="百分比 7 3 2 2" xfId="3991"/>
    <cellStyle name="百分比 7 3 3" xfId="3990"/>
    <cellStyle name="百分比 7 4" xfId="1289"/>
    <cellStyle name="百分比 7 4 2" xfId="3992"/>
    <cellStyle name="百分比 7 5" xfId="3985"/>
    <cellStyle name="百分比 8" xfId="2720"/>
    <cellStyle name="标题" xfId="1290"/>
    <cellStyle name="标题 1" xfId="1291"/>
    <cellStyle name="标题 1 2" xfId="1292"/>
    <cellStyle name="标题 1 2 2" xfId="1294"/>
    <cellStyle name="标题 1 2 2 2" xfId="1295"/>
    <cellStyle name="标题 1 2 2 2 2" xfId="1296"/>
    <cellStyle name="标题 1 2 2 3" xfId="1298"/>
    <cellStyle name="标题 1 2 3" xfId="1299"/>
    <cellStyle name="标题 1 2 3 2" xfId="1300"/>
    <cellStyle name="标题 1 2 3 2 2" xfId="1063"/>
    <cellStyle name="标题 1 2 3 3" xfId="1302"/>
    <cellStyle name="标题 1 2 3 4" xfId="2533"/>
    <cellStyle name="标题 1 2 4" xfId="1303"/>
    <cellStyle name="标题 1 2 4 2" xfId="1304"/>
    <cellStyle name="标题 1 2 5" xfId="1305"/>
    <cellStyle name="标题 1 2_2015财政决算公开" xfId="3993"/>
    <cellStyle name="标题 1 3" xfId="1306"/>
    <cellStyle name="标题 1 3 2" xfId="1307"/>
    <cellStyle name="标题 1 3 2 2" xfId="1309"/>
    <cellStyle name="标题 1 3 2 2 2" xfId="1312"/>
    <cellStyle name="标题 1 3 2 3" xfId="1315"/>
    <cellStyle name="标题 1 3 3" xfId="1316"/>
    <cellStyle name="标题 1 3 3 2" xfId="1318"/>
    <cellStyle name="标题 1 3 4" xfId="1319"/>
    <cellStyle name="标题 1 4" xfId="1320"/>
    <cellStyle name="标题 1 4 2" xfId="1321"/>
    <cellStyle name="标题 1 4 2 2" xfId="739"/>
    <cellStyle name="标题 1 4 3" xfId="1322"/>
    <cellStyle name="标题 1 5" xfId="1323"/>
    <cellStyle name="标题 1 5 2" xfId="1325"/>
    <cellStyle name="标题 1 5 2 2" xfId="750"/>
    <cellStyle name="标题 1 5 3" xfId="1326"/>
    <cellStyle name="标题 1 6" xfId="1327"/>
    <cellStyle name="标题 1 6 2" xfId="1328"/>
    <cellStyle name="标题 1 7" xfId="1329"/>
    <cellStyle name="标题 1 8" xfId="2824"/>
    <cellStyle name="标题 10" xfId="2808"/>
    <cellStyle name="标题 2" xfId="1330"/>
    <cellStyle name="标题 2 2" xfId="1331"/>
    <cellStyle name="标题 2 2 2" xfId="1332"/>
    <cellStyle name="标题 2 2 2 2" xfId="1333"/>
    <cellStyle name="标题 2 2 2 2 2" xfId="1334"/>
    <cellStyle name="标题 2 2 2 3" xfId="1335"/>
    <cellStyle name="标题 2 2 3" xfId="1336"/>
    <cellStyle name="标题 2 2 3 2" xfId="1338"/>
    <cellStyle name="标题 2 2 3 2 2" xfId="1340"/>
    <cellStyle name="标题 2 2 3 3" xfId="1342"/>
    <cellStyle name="标题 2 2 3 4" xfId="2534"/>
    <cellStyle name="标题 2 2 4" xfId="548"/>
    <cellStyle name="标题 2 2 4 2" xfId="1344"/>
    <cellStyle name="标题 2 2 5" xfId="551"/>
    <cellStyle name="标题 2 2_2015财政决算公开" xfId="3994"/>
    <cellStyle name="标题 2 3" xfId="1345"/>
    <cellStyle name="标题 2 3 2" xfId="1346"/>
    <cellStyle name="标题 2 3 2 2" xfId="1347"/>
    <cellStyle name="标题 2 3 2 2 2" xfId="1348"/>
    <cellStyle name="标题 2 3 2 3" xfId="1349"/>
    <cellStyle name="标题 2 3 3" xfId="1350"/>
    <cellStyle name="标题 2 3 3 2" xfId="1351"/>
    <cellStyle name="标题 2 3 4" xfId="1352"/>
    <cellStyle name="标题 2 4" xfId="1353"/>
    <cellStyle name="标题 2 4 2" xfId="1354"/>
    <cellStyle name="标题 2 4 2 2" xfId="774"/>
    <cellStyle name="标题 2 4 3" xfId="1273"/>
    <cellStyle name="标题 2 5" xfId="1355"/>
    <cellStyle name="标题 2 5 2" xfId="1356"/>
    <cellStyle name="标题 2 5 2 2" xfId="791"/>
    <cellStyle name="标题 2 5 3" xfId="1357"/>
    <cellStyle name="标题 2 6" xfId="1358"/>
    <cellStyle name="标题 2 6 2" xfId="1359"/>
    <cellStyle name="标题 2 7" xfId="1360"/>
    <cellStyle name="标题 2 8" xfId="2825"/>
    <cellStyle name="标题 3" xfId="1361"/>
    <cellStyle name="标题 3 2" xfId="1362"/>
    <cellStyle name="标题 3 2 2" xfId="1364"/>
    <cellStyle name="标题 3 2 2 2" xfId="1367"/>
    <cellStyle name="标题 3 2 2 2 2" xfId="395"/>
    <cellStyle name="标题 3 2 2 3" xfId="1370"/>
    <cellStyle name="标题 3 2 3" xfId="1372"/>
    <cellStyle name="标题 3 2 3 2" xfId="1374"/>
    <cellStyle name="标题 3 2 3 2 2" xfId="455"/>
    <cellStyle name="标题 3 2 3 3" xfId="1375"/>
    <cellStyle name="标题 3 2 3 4" xfId="2535"/>
    <cellStyle name="标题 3 2 4" xfId="1377"/>
    <cellStyle name="标题 3 2 4 2" xfId="1378"/>
    <cellStyle name="标题 3 2 5" xfId="1379"/>
    <cellStyle name="标题 3 2_2015财政决算公开" xfId="3995"/>
    <cellStyle name="标题 3 3" xfId="1380"/>
    <cellStyle name="标题 3 3 2" xfId="1381"/>
    <cellStyle name="标题 3 3 2 2" xfId="997"/>
    <cellStyle name="标题 3 3 2 2 2" xfId="1382"/>
    <cellStyle name="标题 3 3 2 3" xfId="1383"/>
    <cellStyle name="标题 3 3 3" xfId="1384"/>
    <cellStyle name="标题 3 3 3 2" xfId="1037"/>
    <cellStyle name="标题 3 3 4" xfId="1385"/>
    <cellStyle name="标题 3 4" xfId="1386"/>
    <cellStyle name="标题 3 4 2" xfId="1387"/>
    <cellStyle name="标题 3 4 2 2" xfId="813"/>
    <cellStyle name="标题 3 4 3" xfId="1388"/>
    <cellStyle name="标题 3 5" xfId="1389"/>
    <cellStyle name="标题 3 5 2" xfId="1390"/>
    <cellStyle name="标题 3 5 2 2" xfId="833"/>
    <cellStyle name="标题 3 5 3" xfId="1392"/>
    <cellStyle name="标题 3 6" xfId="1393"/>
    <cellStyle name="标题 3 6 2" xfId="1394"/>
    <cellStyle name="标题 3 7" xfId="1395"/>
    <cellStyle name="标题 3 8" xfId="2826"/>
    <cellStyle name="标题 4" xfId="170"/>
    <cellStyle name="标题 4 2" xfId="1397"/>
    <cellStyle name="标题 4 2 2" xfId="1399"/>
    <cellStyle name="标题 4 2 2 2" xfId="1402"/>
    <cellStyle name="标题 4 2 2 2 2" xfId="1405"/>
    <cellStyle name="标题 4 2 2 3" xfId="1407"/>
    <cellStyle name="标题 4 2 3" xfId="1409"/>
    <cellStyle name="标题 4 2 3 2" xfId="1411"/>
    <cellStyle name="标题 4 2 3 2 2" xfId="1413"/>
    <cellStyle name="标题 4 2 3 3" xfId="1415"/>
    <cellStyle name="标题 4 2 3 4" xfId="2536"/>
    <cellStyle name="标题 4 2 4" xfId="1417"/>
    <cellStyle name="标题 4 2 4 2" xfId="1420"/>
    <cellStyle name="标题 4 2 5" xfId="1422"/>
    <cellStyle name="标题 4 2_2015财政决算公开" xfId="3996"/>
    <cellStyle name="标题 4 3" xfId="1424"/>
    <cellStyle name="标题 4 3 2" xfId="1426"/>
    <cellStyle name="标题 4 3 2 2" xfId="1429"/>
    <cellStyle name="标题 4 3 2 2 2" xfId="1432"/>
    <cellStyle name="标题 4 3 2 3" xfId="1434"/>
    <cellStyle name="标题 4 3 3" xfId="1436"/>
    <cellStyle name="标题 4 3 3 2" xfId="1438"/>
    <cellStyle name="标题 4 3 4" xfId="1440"/>
    <cellStyle name="标题 4 4" xfId="498"/>
    <cellStyle name="标题 4 4 2" xfId="501"/>
    <cellStyle name="标题 4 4 2 2" xfId="858"/>
    <cellStyle name="标题 4 4 3" xfId="504"/>
    <cellStyle name="标题 4 5" xfId="510"/>
    <cellStyle name="标题 4 5 2" xfId="513"/>
    <cellStyle name="标题 4 5 2 2" xfId="871"/>
    <cellStyle name="标题 4 5 3" xfId="516"/>
    <cellStyle name="标题 4 6" xfId="419"/>
    <cellStyle name="标题 4 6 2" xfId="422"/>
    <cellStyle name="标题 4 7" xfId="430"/>
    <cellStyle name="标题 4 8" xfId="2827"/>
    <cellStyle name="标题 5" xfId="153"/>
    <cellStyle name="标题 5 2" xfId="1441"/>
    <cellStyle name="标题 5 2 2" xfId="1442"/>
    <cellStyle name="标题 5 2 2 2" xfId="1444"/>
    <cellStyle name="标题 5 2 2 2 2" xfId="1446"/>
    <cellStyle name="标题 5 2 2 2 2 2" xfId="4000"/>
    <cellStyle name="标题 5 2 2 2 3" xfId="3999"/>
    <cellStyle name="标题 5 2 2 2_2015财政决算公开" xfId="4001"/>
    <cellStyle name="标题 5 2 2 3" xfId="1253"/>
    <cellStyle name="标题 5 2 2 3 2" xfId="4002"/>
    <cellStyle name="标题 5 2 2 4" xfId="2540"/>
    <cellStyle name="标题 5 2 2 5" xfId="3998"/>
    <cellStyle name="标题 5 2 2_2015财政决算公开" xfId="4003"/>
    <cellStyle name="标题 5 2 3" xfId="1447"/>
    <cellStyle name="标题 5 2 3 2" xfId="1449"/>
    <cellStyle name="标题 5 2 3 2 2" xfId="4005"/>
    <cellStyle name="标题 5 2 3 3" xfId="2541"/>
    <cellStyle name="标题 5 2 3 4" xfId="4004"/>
    <cellStyle name="标题 5 2 3_2015财政决算公开" xfId="4006"/>
    <cellStyle name="标题 5 2 4" xfId="1450"/>
    <cellStyle name="标题 5 2 4 2" xfId="4007"/>
    <cellStyle name="标题 5 2 5" xfId="2539"/>
    <cellStyle name="标题 5 2 6" xfId="3997"/>
    <cellStyle name="标题 5 2_2015财政决算公开" xfId="4008"/>
    <cellStyle name="标题 5 3" xfId="1451"/>
    <cellStyle name="标题 5 3 2" xfId="615"/>
    <cellStyle name="标题 5 3 2 2" xfId="617"/>
    <cellStyle name="标题 5 3 2 2 2" xfId="4011"/>
    <cellStyle name="标题 5 3 2 3" xfId="4010"/>
    <cellStyle name="标题 5 3 2_2015财政决算公开" xfId="4012"/>
    <cellStyle name="标题 5 3 3" xfId="645"/>
    <cellStyle name="标题 5 3 3 2" xfId="4013"/>
    <cellStyle name="标题 5 3 4" xfId="2542"/>
    <cellStyle name="标题 5 3 5" xfId="4009"/>
    <cellStyle name="标题 5 3_2015财政决算公开" xfId="4014"/>
    <cellStyle name="标题 5 4" xfId="518"/>
    <cellStyle name="标题 5 4 2" xfId="1452"/>
    <cellStyle name="标题 5 4 2 2" xfId="907"/>
    <cellStyle name="标题 5 4 3" xfId="1453"/>
    <cellStyle name="标题 5 5" xfId="1"/>
    <cellStyle name="标题 5 5 2" xfId="1454"/>
    <cellStyle name="标题 5 6" xfId="314"/>
    <cellStyle name="标题 5 7" xfId="2538"/>
    <cellStyle name="标题 5_2015财政决算公开" xfId="4015"/>
    <cellStyle name="标题 6" xfId="1455"/>
    <cellStyle name="标题 6 2" xfId="2543"/>
    <cellStyle name="标题 7" xfId="1456"/>
    <cellStyle name="标题 7 2" xfId="1457"/>
    <cellStyle name="标题 8" xfId="1458"/>
    <cellStyle name="标题 9" xfId="2532"/>
    <cellStyle name="表标题" xfId="1460"/>
    <cellStyle name="表标题 2" xfId="1461"/>
    <cellStyle name="表标题 2 2" xfId="1462"/>
    <cellStyle name="表标题 2 2 2" xfId="1463"/>
    <cellStyle name="表标题 2 2 2 2" xfId="1464"/>
    <cellStyle name="表标题 2 2 3" xfId="1465"/>
    <cellStyle name="表标题 2 3" xfId="1466"/>
    <cellStyle name="表标题 2 3 2" xfId="161"/>
    <cellStyle name="表标题 2 4" xfId="22"/>
    <cellStyle name="表标题 3" xfId="1467"/>
    <cellStyle name="表标题 3 2" xfId="1469"/>
    <cellStyle name="表标题 3 2 2" xfId="208"/>
    <cellStyle name="表标题 3 3" xfId="1471"/>
    <cellStyle name="表标题 4" xfId="1472"/>
    <cellStyle name="表标题 4 2" xfId="1474"/>
    <cellStyle name="表标题 5" xfId="1475"/>
    <cellStyle name="差" xfId="1476"/>
    <cellStyle name="差 2" xfId="1478"/>
    <cellStyle name="差 2 2" xfId="1480"/>
    <cellStyle name="差 2 2 2" xfId="271"/>
    <cellStyle name="差 2 2 2 2" xfId="273"/>
    <cellStyle name="差 2 2 2 2 2" xfId="4016"/>
    <cellStyle name="差 2 2 2 3" xfId="2547"/>
    <cellStyle name="差 2 2 3" xfId="279"/>
    <cellStyle name="差 2 2 3 2" xfId="2548"/>
    <cellStyle name="差 2 2 4" xfId="2546"/>
    <cellStyle name="差 2 3" xfId="1482"/>
    <cellStyle name="差 2 3 2" xfId="230"/>
    <cellStyle name="差 2 3 2 2" xfId="4017"/>
    <cellStyle name="差 2 3 3" xfId="2549"/>
    <cellStyle name="差 2 4" xfId="1483"/>
    <cellStyle name="差 2 4 2" xfId="4018"/>
    <cellStyle name="差 2 5" xfId="2545"/>
    <cellStyle name="差 2_2015财政决算公开" xfId="4019"/>
    <cellStyle name="差 3" xfId="1485"/>
    <cellStyle name="差 3 2" xfId="1487"/>
    <cellStyle name="差 3 2 2" xfId="485"/>
    <cellStyle name="差 3 2 2 2" xfId="122"/>
    <cellStyle name="差 3 2 2 2 2" xfId="4022"/>
    <cellStyle name="差 3 2 2 3" xfId="4021"/>
    <cellStyle name="差 3 2 3" xfId="323"/>
    <cellStyle name="差 3 2 3 2" xfId="4023"/>
    <cellStyle name="差 3 2 4" xfId="4020"/>
    <cellStyle name="差 3 3" xfId="1489"/>
    <cellStyle name="差 3 3 2" xfId="1490"/>
    <cellStyle name="差 3 3 2 2" xfId="4025"/>
    <cellStyle name="差 3 3 3" xfId="4024"/>
    <cellStyle name="差 3 4" xfId="1491"/>
    <cellStyle name="差 3 4 2" xfId="4026"/>
    <cellStyle name="差 3 5" xfId="2550"/>
    <cellStyle name="差 4" xfId="1493"/>
    <cellStyle name="差 4 2" xfId="1494"/>
    <cellStyle name="差 4 2 2" xfId="525"/>
    <cellStyle name="差 4 2 2 2" xfId="4029"/>
    <cellStyle name="差 4 2 3" xfId="4028"/>
    <cellStyle name="差 4 3" xfId="1495"/>
    <cellStyle name="差 4 3 2" xfId="4030"/>
    <cellStyle name="差 4 4" xfId="4027"/>
    <cellStyle name="差 5" xfId="1496"/>
    <cellStyle name="差 5 2" xfId="1497"/>
    <cellStyle name="差 5 2 2" xfId="1498"/>
    <cellStyle name="差 5 2 2 2" xfId="4033"/>
    <cellStyle name="差 5 2 3" xfId="4032"/>
    <cellStyle name="差 5 3" xfId="1499"/>
    <cellStyle name="差 5 3 2" xfId="4034"/>
    <cellStyle name="差 5 4" xfId="4031"/>
    <cellStyle name="差 6" xfId="1500"/>
    <cellStyle name="差 6 2" xfId="1501"/>
    <cellStyle name="差 6 2 2" xfId="4036"/>
    <cellStyle name="差 6 3" xfId="4035"/>
    <cellStyle name="差 7" xfId="1002"/>
    <cellStyle name="差 7 2" xfId="4037"/>
    <cellStyle name="差 8" xfId="2544"/>
    <cellStyle name="差_5.中央部门决算（草案)-1" xfId="2551"/>
    <cellStyle name="差_F00DC810C49E00C2E0430A3413167AE0" xfId="2552"/>
    <cellStyle name="差_出版署2010年度中央部门决算草案" xfId="2553"/>
    <cellStyle name="差_全国友协2010年度中央部门决算（草案）" xfId="2554"/>
    <cellStyle name="差_司法部2010年度中央部门决算（草案）报" xfId="2555"/>
    <cellStyle name="常规" xfId="0" builtinId="0"/>
    <cellStyle name="常规 10" xfId="1502"/>
    <cellStyle name="常规 10 2" xfId="1503"/>
    <cellStyle name="常规 10 2 2" xfId="1504"/>
    <cellStyle name="常规 10 2 2 2" xfId="1505"/>
    <cellStyle name="常规 10 2 2 2 2" xfId="4041"/>
    <cellStyle name="常规 10 2 2 3" xfId="4040"/>
    <cellStyle name="常规 10 2 2_2015财政决算公开" xfId="4042"/>
    <cellStyle name="常规 10 2 3" xfId="1507"/>
    <cellStyle name="常规 10 2 3 2" xfId="4043"/>
    <cellStyle name="常规 10 2 4" xfId="4039"/>
    <cellStyle name="常规 10 2_2015财政决算公开" xfId="4044"/>
    <cellStyle name="常规 10 3" xfId="1508"/>
    <cellStyle name="常规 10 3 2" xfId="1509"/>
    <cellStyle name="常规 10 3 2 2" xfId="4046"/>
    <cellStyle name="常规 10 3 3" xfId="4045"/>
    <cellStyle name="常规 10 3_2015财政决算公开" xfId="4047"/>
    <cellStyle name="常规 10 4" xfId="1511"/>
    <cellStyle name="常规 10 4 2" xfId="4048"/>
    <cellStyle name="常规 10 5" xfId="2556"/>
    <cellStyle name="常规 10 6" xfId="4038"/>
    <cellStyle name="常规 10_2015财政决算公开" xfId="4049"/>
    <cellStyle name="常规 11" xfId="1512"/>
    <cellStyle name="常规 11 2" xfId="130"/>
    <cellStyle name="常规 11 2 2" xfId="135"/>
    <cellStyle name="常规 11 2 2 2" xfId="1513"/>
    <cellStyle name="常规 11 2 2 2 2" xfId="4053"/>
    <cellStyle name="常规 11 2 2 3" xfId="4052"/>
    <cellStyle name="常规 11 2 3" xfId="137"/>
    <cellStyle name="常规 11 2 3 2" xfId="4054"/>
    <cellStyle name="常规 11 2 4" xfId="2558"/>
    <cellStyle name="常规 11 2 5" xfId="4051"/>
    <cellStyle name="常规 11 3" xfId="140"/>
    <cellStyle name="常规 11 3 2" xfId="143"/>
    <cellStyle name="常规 11 3 2 2" xfId="4056"/>
    <cellStyle name="常规 11 3 3" xfId="2559"/>
    <cellStyle name="常规 11 3 4" xfId="4055"/>
    <cellStyle name="常规 11 4" xfId="150"/>
    <cellStyle name="常规 11 4 2" xfId="4057"/>
    <cellStyle name="常规 11 5" xfId="2557"/>
    <cellStyle name="常规 11 6" xfId="4050"/>
    <cellStyle name="常规 11_报 预算   行政政法处(1)" xfId="2560"/>
    <cellStyle name="常规 12" xfId="1515"/>
    <cellStyle name="常规 12 2" xfId="194"/>
    <cellStyle name="常规 12 2 2" xfId="197"/>
    <cellStyle name="常规 12 2 2 2" xfId="1516"/>
    <cellStyle name="常规 12 2 2 2 2" xfId="1517"/>
    <cellStyle name="常规 12 2 2 2 2 2" xfId="4062"/>
    <cellStyle name="常规 12 2 2 2 3" xfId="4061"/>
    <cellStyle name="常规 12 2 2 2_2015财政决算公开" xfId="4063"/>
    <cellStyle name="常规 12 2 2 3" xfId="1518"/>
    <cellStyle name="常规 12 2 2 3 2" xfId="4064"/>
    <cellStyle name="常规 12 2 2 4" xfId="4065"/>
    <cellStyle name="常规 12 2 2 5" xfId="4060"/>
    <cellStyle name="常规 12 2 2_2015财政决算公开" xfId="4066"/>
    <cellStyle name="常规 12 2 3" xfId="199"/>
    <cellStyle name="常规 12 2 3 2" xfId="1519"/>
    <cellStyle name="常规 12 2 3 2 2" xfId="4068"/>
    <cellStyle name="常规 12 2 3 3" xfId="4067"/>
    <cellStyle name="常规 12 2 3_2015财政决算公开" xfId="4069"/>
    <cellStyle name="常规 12 2 4" xfId="1520"/>
    <cellStyle name="常规 12 2 4 2" xfId="4070"/>
    <cellStyle name="常规 12 2 5" xfId="4059"/>
    <cellStyle name="常规 12 2_2015财政决算公开" xfId="4071"/>
    <cellStyle name="常规 12 3" xfId="201"/>
    <cellStyle name="常规 12 3 2" xfId="204"/>
    <cellStyle name="常规 12 3 2 2" xfId="4073"/>
    <cellStyle name="常规 12 3 3" xfId="4072"/>
    <cellStyle name="常规 12 3_2015财政决算公开" xfId="4074"/>
    <cellStyle name="常规 12 4" xfId="214"/>
    <cellStyle name="常规 12 4 2" xfId="1521"/>
    <cellStyle name="常规 12 4 2 2" xfId="4076"/>
    <cellStyle name="常规 12 4 3" xfId="4075"/>
    <cellStyle name="常规 12 4_2015财政决算公开" xfId="4077"/>
    <cellStyle name="常规 12 5" xfId="219"/>
    <cellStyle name="常规 12 5 2" xfId="4078"/>
    <cellStyle name="常规 12 6" xfId="4079"/>
    <cellStyle name="常规 12 7" xfId="4058"/>
    <cellStyle name="常规 12_2015财政决算公开" xfId="4080"/>
    <cellStyle name="常规 13" xfId="1523"/>
    <cellStyle name="常规 13 2" xfId="284"/>
    <cellStyle name="常规 13 2 2" xfId="286"/>
    <cellStyle name="常规 13 2 2 2" xfId="1525"/>
    <cellStyle name="常规 13 2 2 2 2" xfId="4084"/>
    <cellStyle name="常规 13 2 2 3" xfId="4083"/>
    <cellStyle name="常规 13 2 2_2015财政决算公开" xfId="4085"/>
    <cellStyle name="常规 13 2 3" xfId="288"/>
    <cellStyle name="常规 13 2 3 2" xfId="4086"/>
    <cellStyle name="常规 13 2 4" xfId="4087"/>
    <cellStyle name="常规 13 2 5" xfId="4082"/>
    <cellStyle name="常规 13 2_2015财政决算公开" xfId="4088"/>
    <cellStyle name="常规 13 3" xfId="290"/>
    <cellStyle name="常规 13 3 2" xfId="293"/>
    <cellStyle name="常规 13 3 2 2" xfId="4090"/>
    <cellStyle name="常规 13 3 3" xfId="4089"/>
    <cellStyle name="常规 13 3_2015财政决算公开" xfId="4091"/>
    <cellStyle name="常规 13 4" xfId="299"/>
    <cellStyle name="常规 13 4 2" xfId="4092"/>
    <cellStyle name="常规 13 5" xfId="4081"/>
    <cellStyle name="常规 13_2015财政决算公开" xfId="4093"/>
    <cellStyle name="常规 14" xfId="1526"/>
    <cellStyle name="常规 14 2" xfId="1527"/>
    <cellStyle name="常规 14 2 2" xfId="4095"/>
    <cellStyle name="常规 14 3" xfId="1528"/>
    <cellStyle name="常规 14 3 2" xfId="4096"/>
    <cellStyle name="常规 14 4" xfId="1529"/>
    <cellStyle name="常规 14 4 2" xfId="4097"/>
    <cellStyle name="常规 14 5" xfId="1112"/>
    <cellStyle name="常规 14 6" xfId="1530"/>
    <cellStyle name="常规 14 7" xfId="4094"/>
    <cellStyle name="常规 14_2015财政决算公开" xfId="4098"/>
    <cellStyle name="常规 15" xfId="1075"/>
    <cellStyle name="常规 15 2" xfId="1078"/>
    <cellStyle name="常规 15 2 2" xfId="4100"/>
    <cellStyle name="常规 15 3" xfId="1081"/>
    <cellStyle name="常规 15 3 2" xfId="4101"/>
    <cellStyle name="常规 15 4" xfId="1531"/>
    <cellStyle name="常规 15 4 2" xfId="4102"/>
    <cellStyle name="常规 15 5" xfId="4099"/>
    <cellStyle name="常规 15_2015财政决算公开" xfId="4103"/>
    <cellStyle name="常规 16" xfId="1085"/>
    <cellStyle name="常规 16 2" xfId="1089"/>
    <cellStyle name="常规 16 2 2" xfId="4105"/>
    <cellStyle name="常规 16 3" xfId="4104"/>
    <cellStyle name="常规 16_2015财政决算公开" xfId="4106"/>
    <cellStyle name="常规 17" xfId="1094"/>
    <cellStyle name="常规 17 2" xfId="1534"/>
    <cellStyle name="常规 17 2 2" xfId="4108"/>
    <cellStyle name="常规 17 3" xfId="4107"/>
    <cellStyle name="常规 17_2015财政决算公开" xfId="4109"/>
    <cellStyle name="常规 18" xfId="1537"/>
    <cellStyle name="常规 18 2" xfId="1539"/>
    <cellStyle name="常规 18 2 2" xfId="4111"/>
    <cellStyle name="常规 18 3" xfId="4110"/>
    <cellStyle name="常规 18_2015财政决算公开" xfId="4112"/>
    <cellStyle name="常规 19" xfId="1541"/>
    <cellStyle name="常规 19 2" xfId="1543"/>
    <cellStyle name="常规 19 2 2" xfId="4114"/>
    <cellStyle name="常规 19 3" xfId="4113"/>
    <cellStyle name="常规 19_2015财政决算公开" xfId="4115"/>
    <cellStyle name="常规 2" xfId="1544"/>
    <cellStyle name="常规 2 10" xfId="4974"/>
    <cellStyle name="常规 2 11" xfId="4978"/>
    <cellStyle name="常规 2 2" xfId="1192"/>
    <cellStyle name="常规 2 2 10" xfId="1546"/>
    <cellStyle name="常规 2 2 11" xfId="2566"/>
    <cellStyle name="常规 2 2 2" xfId="1548"/>
    <cellStyle name="常规 2 2 2 10" xfId="2567"/>
    <cellStyle name="常规 2 2 2 2" xfId="1549"/>
    <cellStyle name="常规 2 2 2 2 2" xfId="1550"/>
    <cellStyle name="常规 2 2 2 2 2 2" xfId="1551"/>
    <cellStyle name="常规 2 2 2 2 2 2 2" xfId="4116"/>
    <cellStyle name="常规 2 2 2 2 2 3" xfId="1552"/>
    <cellStyle name="常规 2 2 2 2 2 3 2" xfId="4117"/>
    <cellStyle name="常规 2 2 2 2 2 4" xfId="1553"/>
    <cellStyle name="常规 2 2 2 2 2 4 2" xfId="4118"/>
    <cellStyle name="常规 2 2 2 2 2 5" xfId="2569"/>
    <cellStyle name="常规 2 2 2 2 2_2015财政决算公开" xfId="4119"/>
    <cellStyle name="常规 2 2 2 2 3" xfId="1554"/>
    <cellStyle name="常规 2 2 2 2 3 2" xfId="1556"/>
    <cellStyle name="常规 2 2 2 2 3 2 2" xfId="4120"/>
    <cellStyle name="常规 2 2 2 2 3 3" xfId="1557"/>
    <cellStyle name="常规 2 2 2 2 3 3 2" xfId="4121"/>
    <cellStyle name="常规 2 2 2 2 3 4" xfId="2570"/>
    <cellStyle name="常规 2 2 2 2 3_2015财政决算公开" xfId="4122"/>
    <cellStyle name="常规 2 2 2 2 4" xfId="1558"/>
    <cellStyle name="常规 2 2 2 2 4 2" xfId="1559"/>
    <cellStyle name="常规 2 2 2 2 4 2 2" xfId="4124"/>
    <cellStyle name="常规 2 2 2 2 4 3" xfId="1560"/>
    <cellStyle name="常规 2 2 2 2 4 3 2" xfId="4125"/>
    <cellStyle name="常规 2 2 2 2 4 4" xfId="1561"/>
    <cellStyle name="常规 2 2 2 2 4 4 2" xfId="4126"/>
    <cellStyle name="常规 2 2 2 2 4 5" xfId="4123"/>
    <cellStyle name="常规 2 2 2 2 4_2015财政决算公开" xfId="4127"/>
    <cellStyle name="常规 2 2 2 2 5" xfId="26"/>
    <cellStyle name="常规 2 2 2 2 5 2" xfId="4128"/>
    <cellStyle name="常规 2 2 2 2 6" xfId="1562"/>
    <cellStyle name="常规 2 2 2 2 6 2" xfId="4129"/>
    <cellStyle name="常规 2 2 2 2 7" xfId="1563"/>
    <cellStyle name="常规 2 2 2 2 8" xfId="2568"/>
    <cellStyle name="常规 2 2 2 2_2015财政决算公开" xfId="4130"/>
    <cellStyle name="常规 2 2 2 3" xfId="1564"/>
    <cellStyle name="常规 2 2 2 3 2" xfId="1565"/>
    <cellStyle name="常规 2 2 2 3 2 2" xfId="4131"/>
    <cellStyle name="常规 2 2 2 3 3" xfId="1566"/>
    <cellStyle name="常规 2 2 2 3 3 2" xfId="4132"/>
    <cellStyle name="常规 2 2 2 3 4" xfId="1567"/>
    <cellStyle name="常规 2 2 2 3 4 2" xfId="4133"/>
    <cellStyle name="常规 2 2 2 3 5" xfId="2571"/>
    <cellStyle name="常规 2 2 2 3_2015财政决算公开" xfId="4134"/>
    <cellStyle name="常规 2 2 2 4" xfId="817"/>
    <cellStyle name="常规 2 2 2 4 2" xfId="820"/>
    <cellStyle name="常规 2 2 2 4 2 2" xfId="4135"/>
    <cellStyle name="常规 2 2 2 4 3" xfId="1569"/>
    <cellStyle name="常规 2 2 2 4 3 2" xfId="4136"/>
    <cellStyle name="常规 2 2 2 4 4" xfId="1571"/>
    <cellStyle name="常规 2 2 2 4 4 2" xfId="4137"/>
    <cellStyle name="常规 2 2 2 4 5" xfId="2572"/>
    <cellStyle name="常规 2 2 2 4_2015财政决算公开" xfId="4138"/>
    <cellStyle name="常规 2 2 2 5" xfId="823"/>
    <cellStyle name="常规 2 2 2 5 2" xfId="1573"/>
    <cellStyle name="常规 2 2 2 5 2 2" xfId="4140"/>
    <cellStyle name="常规 2 2 2 5 3" xfId="1575"/>
    <cellStyle name="常规 2 2 2 5 3 2" xfId="4141"/>
    <cellStyle name="常规 2 2 2 5 4" xfId="4139"/>
    <cellStyle name="常规 2 2 2 5_2015财政决算公开" xfId="4142"/>
    <cellStyle name="常规 2 2 2 6" xfId="1578"/>
    <cellStyle name="常规 2 2 2 6 2" xfId="1580"/>
    <cellStyle name="常规 2 2 2 6 2 2" xfId="4144"/>
    <cellStyle name="常规 2 2 2 6 3" xfId="1582"/>
    <cellStyle name="常规 2 2 2 6 3 2" xfId="4145"/>
    <cellStyle name="常规 2 2 2 6 4" xfId="1584"/>
    <cellStyle name="常规 2 2 2 6 4 2" xfId="4146"/>
    <cellStyle name="常规 2 2 2 6 5" xfId="4143"/>
    <cellStyle name="常规 2 2 2 6_2015财政决算公开" xfId="4147"/>
    <cellStyle name="常规 2 2 2 7" xfId="1587"/>
    <cellStyle name="常规 2 2 2 7 2" xfId="4148"/>
    <cellStyle name="常规 2 2 2 8" xfId="1178"/>
    <cellStyle name="常规 2 2 2 8 2" xfId="4149"/>
    <cellStyle name="常规 2 2 2 9" xfId="1183"/>
    <cellStyle name="常规 2 2 2_2015财政决算公开" xfId="4150"/>
    <cellStyle name="常规 2 2 3" xfId="1588"/>
    <cellStyle name="常规 2 2 3 2" xfId="1589"/>
    <cellStyle name="常规 2 2 3 2 2" xfId="1591"/>
    <cellStyle name="常规 2 2 3 2 2 2" xfId="2575"/>
    <cellStyle name="常规 2 2 3 2 3" xfId="1593"/>
    <cellStyle name="常规 2 2 3 2 3 2" xfId="2576"/>
    <cellStyle name="常规 2 2 3 2 4" xfId="1595"/>
    <cellStyle name="常规 2 2 3 2 4 2" xfId="4151"/>
    <cellStyle name="常规 2 2 3 2 5" xfId="2574"/>
    <cellStyle name="常规 2 2 3 3" xfId="1596"/>
    <cellStyle name="常规 2 2 3 3 2" xfId="1598"/>
    <cellStyle name="常规 2 2 3 3 2 2" xfId="4152"/>
    <cellStyle name="常规 2 2 3 3 3" xfId="1599"/>
    <cellStyle name="常规 2 2 3 3 3 2" xfId="4153"/>
    <cellStyle name="常规 2 2 3 3 4" xfId="2577"/>
    <cellStyle name="常规 2 2 3 4" xfId="826"/>
    <cellStyle name="常规 2 2 3 4 2" xfId="1600"/>
    <cellStyle name="常规 2 2 3 4 2 2" xfId="4154"/>
    <cellStyle name="常规 2 2 3 4 3" xfId="1601"/>
    <cellStyle name="常规 2 2 3 4 3 2" xfId="4155"/>
    <cellStyle name="常规 2 2 3 4 4" xfId="735"/>
    <cellStyle name="常规 2 2 3 4 4 2" xfId="4156"/>
    <cellStyle name="常规 2 2 3 4 5" xfId="2578"/>
    <cellStyle name="常规 2 2 3 5" xfId="1602"/>
    <cellStyle name="常规 2 2 3 5 2" xfId="4157"/>
    <cellStyle name="常规 2 2 3 6" xfId="1603"/>
    <cellStyle name="常规 2 2 3 6 2" xfId="4158"/>
    <cellStyle name="常规 2 2 3 7" xfId="1604"/>
    <cellStyle name="常规 2 2 3 8" xfId="2573"/>
    <cellStyle name="常规 2 2 4" xfId="1605"/>
    <cellStyle name="常规 2 2 4 2" xfId="1606"/>
    <cellStyle name="常规 2 2 4 2 2" xfId="2580"/>
    <cellStyle name="常规 2 2 4 3" xfId="1607"/>
    <cellStyle name="常规 2 2 4 3 2" xfId="2581"/>
    <cellStyle name="常规 2 2 4 4" xfId="1608"/>
    <cellStyle name="常规 2 2 4 4 2" xfId="4159"/>
    <cellStyle name="常规 2 2 4 5" xfId="2579"/>
    <cellStyle name="常规 2 2 5" xfId="1609"/>
    <cellStyle name="常规 2 2 5 2" xfId="1610"/>
    <cellStyle name="常规 2 2 5 2 2" xfId="4160"/>
    <cellStyle name="常规 2 2 5 3" xfId="1611"/>
    <cellStyle name="常规 2 2 5 3 2" xfId="4161"/>
    <cellStyle name="常规 2 2 5 4" xfId="1612"/>
    <cellStyle name="常规 2 2 5 4 2" xfId="4162"/>
    <cellStyle name="常规 2 2 5 5" xfId="2582"/>
    <cellStyle name="常规 2 2 6" xfId="1235"/>
    <cellStyle name="常规 2 2 6 2" xfId="1237"/>
    <cellStyle name="常规 2 2 6 2 2" xfId="4164"/>
    <cellStyle name="常规 2 2 6 3" xfId="1240"/>
    <cellStyle name="常规 2 2 6 3 2" xfId="4165"/>
    <cellStyle name="常规 2 2 6 4" xfId="4163"/>
    <cellStyle name="常规 2 2 7" xfId="1242"/>
    <cellStyle name="常规 2 2 7 2" xfId="1245"/>
    <cellStyle name="常规 2 2 7 2 2" xfId="4167"/>
    <cellStyle name="常规 2 2 7 3" xfId="1614"/>
    <cellStyle name="常规 2 2 7 3 2" xfId="4168"/>
    <cellStyle name="常规 2 2 7 4" xfId="591"/>
    <cellStyle name="常规 2 2 7 4 2" xfId="4169"/>
    <cellStyle name="常规 2 2 7 5" xfId="4166"/>
    <cellStyle name="常规 2 2 8" xfId="1247"/>
    <cellStyle name="常规 2 2 8 2" xfId="4170"/>
    <cellStyle name="常规 2 2 9" xfId="1615"/>
    <cellStyle name="常规 2 2 9 2" xfId="4171"/>
    <cellStyle name="常规 2 2_2015财政决算公开" xfId="4172"/>
    <cellStyle name="常规 2 3" xfId="1616"/>
    <cellStyle name="常规 2 3 10" xfId="2583"/>
    <cellStyle name="常规 2 3 11" xfId="4173"/>
    <cellStyle name="常规 2 3 2" xfId="1617"/>
    <cellStyle name="常规 2 3 2 2" xfId="1618"/>
    <cellStyle name="常规 2 3 2 2 2" xfId="1619"/>
    <cellStyle name="常规 2 3 2 2 2 2" xfId="4176"/>
    <cellStyle name="常规 2 3 2 2 3" xfId="1620"/>
    <cellStyle name="常规 2 3 2 2 3 2" xfId="4177"/>
    <cellStyle name="常规 2 3 2 2 4" xfId="1622"/>
    <cellStyle name="常规 2 3 2 2 4 2" xfId="4178"/>
    <cellStyle name="常规 2 3 2 2 5" xfId="1623"/>
    <cellStyle name="常规 2 3 2 2 5 2" xfId="4179"/>
    <cellStyle name="常规 2 3 2 2 6" xfId="2585"/>
    <cellStyle name="常规 2 3 2 2 7" xfId="4175"/>
    <cellStyle name="常规 2 3 2 3" xfId="1624"/>
    <cellStyle name="常规 2 3 2 3 2" xfId="1625"/>
    <cellStyle name="常规 2 3 2 3 2 2" xfId="4181"/>
    <cellStyle name="常规 2 3 2 3 3" xfId="1626"/>
    <cellStyle name="常规 2 3 2 3 3 2" xfId="4182"/>
    <cellStyle name="常规 2 3 2 3 4" xfId="2586"/>
    <cellStyle name="常规 2 3 2 3 5" xfId="4180"/>
    <cellStyle name="常规 2 3 2 4" xfId="836"/>
    <cellStyle name="常规 2 3 2 4 2" xfId="1627"/>
    <cellStyle name="常规 2 3 2 4 2 2" xfId="4184"/>
    <cellStyle name="常规 2 3 2 4 3" xfId="1628"/>
    <cellStyle name="常规 2 3 2 4 3 2" xfId="4185"/>
    <cellStyle name="常规 2 3 2 4 4" xfId="1629"/>
    <cellStyle name="常规 2 3 2 4 4 2" xfId="4186"/>
    <cellStyle name="常规 2 3 2 4 5" xfId="4183"/>
    <cellStyle name="常规 2 3 2 5" xfId="1630"/>
    <cellStyle name="常规 2 3 2 5 2" xfId="4187"/>
    <cellStyle name="常规 2 3 2 6" xfId="1631"/>
    <cellStyle name="常规 2 3 2 6 2" xfId="4188"/>
    <cellStyle name="常规 2 3 2 7" xfId="1632"/>
    <cellStyle name="常规 2 3 2 7 2" xfId="4189"/>
    <cellStyle name="常规 2 3 2 8" xfId="2584"/>
    <cellStyle name="常规 2 3 2 9" xfId="4174"/>
    <cellStyle name="常规 2 3 3" xfId="1633"/>
    <cellStyle name="常规 2 3 3 2" xfId="1634"/>
    <cellStyle name="常规 2 3 3 2 2" xfId="4191"/>
    <cellStyle name="常规 2 3 3 3" xfId="1635"/>
    <cellStyle name="常规 2 3 3 3 2" xfId="4192"/>
    <cellStyle name="常规 2 3 3 4" xfId="1636"/>
    <cellStyle name="常规 2 3 3 4 2" xfId="4193"/>
    <cellStyle name="常规 2 3 3 5" xfId="1637"/>
    <cellStyle name="常规 2 3 3 5 2" xfId="4194"/>
    <cellStyle name="常规 2 3 3 6" xfId="2587"/>
    <cellStyle name="常规 2 3 3 7" xfId="4190"/>
    <cellStyle name="常规 2 3 4" xfId="1638"/>
    <cellStyle name="常规 2 3 4 2" xfId="1639"/>
    <cellStyle name="常规 2 3 4 2 2" xfId="4196"/>
    <cellStyle name="常规 2 3 4 3" xfId="1640"/>
    <cellStyle name="常规 2 3 4 3 2" xfId="4197"/>
    <cellStyle name="常规 2 3 4 4" xfId="1641"/>
    <cellStyle name="常规 2 3 4 4 2" xfId="4198"/>
    <cellStyle name="常规 2 3 4 5" xfId="2588"/>
    <cellStyle name="常规 2 3 4 6" xfId="4195"/>
    <cellStyle name="常规 2 3 5" xfId="1443"/>
    <cellStyle name="常规 2 3 5 2" xfId="1445"/>
    <cellStyle name="常规 2 3 5 2 2" xfId="4200"/>
    <cellStyle name="常规 2 3 5 3" xfId="1642"/>
    <cellStyle name="常规 2 3 5 3 2" xfId="4201"/>
    <cellStyle name="常规 2 3 5 4" xfId="4199"/>
    <cellStyle name="常规 2 3 6" xfId="1252"/>
    <cellStyle name="常规 2 3 6 2" xfId="1255"/>
    <cellStyle name="常规 2 3 6 2 2" xfId="4203"/>
    <cellStyle name="常规 2 3 6 3" xfId="1258"/>
    <cellStyle name="常规 2 3 6 3 2" xfId="4204"/>
    <cellStyle name="常规 2 3 6 4" xfId="546"/>
    <cellStyle name="常规 2 3 6 4 2" xfId="4205"/>
    <cellStyle name="常规 2 3 6 5" xfId="4202"/>
    <cellStyle name="常规 2 3 7" xfId="1260"/>
    <cellStyle name="常规 2 3 7 2" xfId="4206"/>
    <cellStyle name="常规 2 3 8" xfId="1263"/>
    <cellStyle name="常规 2 3 8 2" xfId="4207"/>
    <cellStyle name="常规 2 3 9" xfId="1265"/>
    <cellStyle name="常规 2 3 9 2" xfId="4208"/>
    <cellStyle name="常规 2 4" xfId="1643"/>
    <cellStyle name="常规 2 4 10" xfId="2589"/>
    <cellStyle name="常规 2 4 10 2" xfId="4210"/>
    <cellStyle name="常规 2 4 11" xfId="4209"/>
    <cellStyle name="常规 2 4 2" xfId="1644"/>
    <cellStyle name="常规 2 4 2 2" xfId="1645"/>
    <cellStyle name="常规 2 4 2 2 2" xfId="1646"/>
    <cellStyle name="常规 2 4 2 2 2 2" xfId="4213"/>
    <cellStyle name="常规 2 4 2 2 3" xfId="1647"/>
    <cellStyle name="常规 2 4 2 2 3 2" xfId="4214"/>
    <cellStyle name="常规 2 4 2 2 4" xfId="1648"/>
    <cellStyle name="常规 2 4 2 2 4 2" xfId="4215"/>
    <cellStyle name="常规 2 4 2 2 5" xfId="1649"/>
    <cellStyle name="常规 2 4 2 2 5 2" xfId="4216"/>
    <cellStyle name="常规 2 4 2 2 6" xfId="2591"/>
    <cellStyle name="常规 2 4 2 2 7" xfId="4212"/>
    <cellStyle name="常规 2 4 2 3" xfId="1651"/>
    <cellStyle name="常规 2 4 2 3 2" xfId="1653"/>
    <cellStyle name="常规 2 4 2 3 2 2" xfId="4218"/>
    <cellStyle name="常规 2 4 2 3 3" xfId="1654"/>
    <cellStyle name="常规 2 4 2 3 3 2" xfId="4219"/>
    <cellStyle name="常规 2 4 2 3 4" xfId="2592"/>
    <cellStyle name="常规 2 4 2 3 5" xfId="4217"/>
    <cellStyle name="常规 2 4 2 4" xfId="1656"/>
    <cellStyle name="常规 2 4 2 4 2" xfId="984"/>
    <cellStyle name="常规 2 4 2 4 2 2" xfId="4221"/>
    <cellStyle name="常规 2 4 2 4 3" xfId="989"/>
    <cellStyle name="常规 2 4 2 4 3 2" xfId="4222"/>
    <cellStyle name="常规 2 4 2 4 4" xfId="994"/>
    <cellStyle name="常规 2 4 2 4 4 2" xfId="4223"/>
    <cellStyle name="常规 2 4 2 4 5" xfId="4220"/>
    <cellStyle name="常规 2 4 2 5" xfId="1657"/>
    <cellStyle name="常规 2 4 2 5 2" xfId="4224"/>
    <cellStyle name="常规 2 4 2 6" xfId="1658"/>
    <cellStyle name="常规 2 4 2 6 2" xfId="4225"/>
    <cellStyle name="常规 2 4 2 7" xfId="1659"/>
    <cellStyle name="常规 2 4 2 7 2" xfId="4226"/>
    <cellStyle name="常规 2 4 2 8" xfId="2590"/>
    <cellStyle name="常规 2 4 2 9" xfId="4211"/>
    <cellStyle name="常规 2 4 3" xfId="737"/>
    <cellStyle name="常规 2 4 3 2" xfId="1660"/>
    <cellStyle name="常规 2 4 3 2 2" xfId="4228"/>
    <cellStyle name="常规 2 4 3 3" xfId="1662"/>
    <cellStyle name="常规 2 4 3 3 2" xfId="4229"/>
    <cellStyle name="常规 2 4 3 4" xfId="1664"/>
    <cellStyle name="常规 2 4 3 4 2" xfId="4230"/>
    <cellStyle name="常规 2 4 3 5" xfId="1547"/>
    <cellStyle name="常规 2 4 3 5 2" xfId="4231"/>
    <cellStyle name="常规 2 4 3 6" xfId="2593"/>
    <cellStyle name="常规 2 4 3 7" xfId="4227"/>
    <cellStyle name="常规 2 4 4" xfId="1665"/>
    <cellStyle name="常规 2 4 4 2" xfId="1666"/>
    <cellStyle name="常规 2 4 4 2 2" xfId="4233"/>
    <cellStyle name="常规 2 4 4 3" xfId="1668"/>
    <cellStyle name="常规 2 4 4 3 2" xfId="4234"/>
    <cellStyle name="常规 2 4 4 4" xfId="1669"/>
    <cellStyle name="常规 2 4 4 4 2" xfId="4235"/>
    <cellStyle name="常规 2 4 4 5" xfId="2594"/>
    <cellStyle name="常规 2 4 4 6" xfId="4232"/>
    <cellStyle name="常规 2 4 5" xfId="1448"/>
    <cellStyle name="常规 2 4 5 2" xfId="1670"/>
    <cellStyle name="常规 2 4 5 2 2" xfId="4237"/>
    <cellStyle name="常规 2 4 5 3" xfId="1671"/>
    <cellStyle name="常规 2 4 5 3 2" xfId="4238"/>
    <cellStyle name="常规 2 4 5 4" xfId="4236"/>
    <cellStyle name="常规 2 4 6" xfId="1269"/>
    <cellStyle name="常规 2 4 6 2" xfId="1271"/>
    <cellStyle name="常规 2 4 6 2 2" xfId="4240"/>
    <cellStyle name="常规 2 4 6 3" xfId="1275"/>
    <cellStyle name="常规 2 4 6 3 2" xfId="4241"/>
    <cellStyle name="常规 2 4 6 4" xfId="609"/>
    <cellStyle name="常规 2 4 6 4 2" xfId="4242"/>
    <cellStyle name="常规 2 4 6 5" xfId="4239"/>
    <cellStyle name="常规 2 4 7" xfId="1277"/>
    <cellStyle name="常规 2 4 7 2" xfId="4243"/>
    <cellStyle name="常规 2 4 8" xfId="1280"/>
    <cellStyle name="常规 2 4 8 2" xfId="4244"/>
    <cellStyle name="常规 2 4 9" xfId="1672"/>
    <cellStyle name="常规 2 4 9 2" xfId="4245"/>
    <cellStyle name="常规 2 5" xfId="1673"/>
    <cellStyle name="常规 2 5 2" xfId="1674"/>
    <cellStyle name="常规 2 5 2 2" xfId="1677"/>
    <cellStyle name="常规 2 5 2 2 2" xfId="2597"/>
    <cellStyle name="常规 2 5 2 2 3" xfId="4248"/>
    <cellStyle name="常规 2 5 2 3" xfId="2598"/>
    <cellStyle name="常规 2 5 2 4" xfId="2596"/>
    <cellStyle name="常规 2 5 2 5" xfId="4247"/>
    <cellStyle name="常规 2 5 3" xfId="1678"/>
    <cellStyle name="常规 2 5 3 2" xfId="2599"/>
    <cellStyle name="常规 2 5 3 3" xfId="4249"/>
    <cellStyle name="常规 2 5 4" xfId="1680"/>
    <cellStyle name="常规 2 5 4 2" xfId="2600"/>
    <cellStyle name="常规 2 5 4 3" xfId="4250"/>
    <cellStyle name="常规 2 5 5" xfId="2595"/>
    <cellStyle name="常规 2 5 6" xfId="4246"/>
    <cellStyle name="常规 2 6" xfId="1681"/>
    <cellStyle name="常规 2 6 2" xfId="1682"/>
    <cellStyle name="常规 2 6 2 2" xfId="2602"/>
    <cellStyle name="常规 2 6 3" xfId="2603"/>
    <cellStyle name="常规 2 6 4" xfId="2601"/>
    <cellStyle name="常规 2 7" xfId="1683"/>
    <cellStyle name="常规 2 7 2" xfId="2604"/>
    <cellStyle name="常规 2 7 3" xfId="4251"/>
    <cellStyle name="常规 2 8" xfId="1686"/>
    <cellStyle name="常规 2 8 2" xfId="2605"/>
    <cellStyle name="常规 2 9" xfId="2565"/>
    <cellStyle name="常规 2_2012-2013年“三公”经费预决算情况汇总表样" xfId="2606"/>
    <cellStyle name="常规 20" xfId="1074"/>
    <cellStyle name="常规 20 2" xfId="1077"/>
    <cellStyle name="常规 20 2 2" xfId="4253"/>
    <cellStyle name="常规 20 3" xfId="4252"/>
    <cellStyle name="常规 21" xfId="1084"/>
    <cellStyle name="常规 21 2" xfId="1088"/>
    <cellStyle name="常规 21 2 2" xfId="4255"/>
    <cellStyle name="常规 21 3" xfId="4254"/>
    <cellStyle name="常规 22" xfId="1093"/>
    <cellStyle name="常规 22 2" xfId="1533"/>
    <cellStyle name="常规 22 2 2" xfId="4257"/>
    <cellStyle name="常规 22 3" xfId="4256"/>
    <cellStyle name="常规 23" xfId="1536"/>
    <cellStyle name="常规 23 2" xfId="1538"/>
    <cellStyle name="常规 23 2 2" xfId="4259"/>
    <cellStyle name="常规 23 3" xfId="4258"/>
    <cellStyle name="常规 24" xfId="1540"/>
    <cellStyle name="常规 24 2" xfId="1542"/>
    <cellStyle name="常规 24 2 2" xfId="4261"/>
    <cellStyle name="常规 24 3" xfId="4260"/>
    <cellStyle name="常规 25" xfId="785"/>
    <cellStyle name="常规 25 2" xfId="788"/>
    <cellStyle name="常规 25 2 2" xfId="4263"/>
    <cellStyle name="常规 25 3" xfId="4262"/>
    <cellStyle name="常规 26" xfId="794"/>
    <cellStyle name="常规 26 2" xfId="767"/>
    <cellStyle name="常规 26 2 2" xfId="4265"/>
    <cellStyle name="常规 26 3" xfId="4264"/>
    <cellStyle name="常规 27" xfId="797"/>
    <cellStyle name="常规 27 2" xfId="1687"/>
    <cellStyle name="常规 27 2 2" xfId="4267"/>
    <cellStyle name="常规 27 3" xfId="4266"/>
    <cellStyle name="常规 28" xfId="1689"/>
    <cellStyle name="常规 28 2" xfId="1201"/>
    <cellStyle name="常规 28 2 2" xfId="4269"/>
    <cellStyle name="常规 28 3" xfId="4268"/>
    <cellStyle name="常规 29" xfId="1690"/>
    <cellStyle name="常规 29 2" xfId="1691"/>
    <cellStyle name="常规 29 2 2" xfId="4271"/>
    <cellStyle name="常规 29 3" xfId="4270"/>
    <cellStyle name="常规 3" xfId="1694"/>
    <cellStyle name="常规 3 10" xfId="1695"/>
    <cellStyle name="常规 3 11" xfId="2610"/>
    <cellStyle name="常规 3 2" xfId="1697"/>
    <cellStyle name="常规 3 2 2" xfId="1698"/>
    <cellStyle name="常规 3 2 2 2" xfId="1699"/>
    <cellStyle name="常规 3 2 2 2 2" xfId="4272"/>
    <cellStyle name="常规 3 2 2 3" xfId="1701"/>
    <cellStyle name="常规 3 2 2 3 2" xfId="4273"/>
    <cellStyle name="常规 3 2 2 4" xfId="862"/>
    <cellStyle name="常规 3 2 2 4 2" xfId="4274"/>
    <cellStyle name="常规 3 2 2 5" xfId="1702"/>
    <cellStyle name="常规 3 2 2 6" xfId="2612"/>
    <cellStyle name="常规 3 2 2 6 2" xfId="4275"/>
    <cellStyle name="常规 3 2 3" xfId="1703"/>
    <cellStyle name="常规 3 2 3 2" xfId="1704"/>
    <cellStyle name="常规 3 2 3 2 2" xfId="4277"/>
    <cellStyle name="常规 3 2 3 3" xfId="1706"/>
    <cellStyle name="常规 3 2 3 3 2" xfId="4278"/>
    <cellStyle name="常规 3 2 3 4" xfId="2613"/>
    <cellStyle name="常规 3 2 3 5" xfId="4276"/>
    <cellStyle name="常规 3 2 4" xfId="1707"/>
    <cellStyle name="常规 3 2 4 2" xfId="1708"/>
    <cellStyle name="常规 3 2 4 2 2" xfId="4280"/>
    <cellStyle name="常规 3 2 4 3" xfId="1710"/>
    <cellStyle name="常规 3 2 4 3 2" xfId="4281"/>
    <cellStyle name="常规 3 2 4 4" xfId="1711"/>
    <cellStyle name="常规 3 2 4 4 2" xfId="4282"/>
    <cellStyle name="常规 3 2 4 5" xfId="4279"/>
    <cellStyle name="常规 3 2 5" xfId="585"/>
    <cellStyle name="常规 3 2 5 2" xfId="4283"/>
    <cellStyle name="常规 3 2 6" xfId="599"/>
    <cellStyle name="常规 3 2 6 2" xfId="4284"/>
    <cellStyle name="常规 3 2 7" xfId="606"/>
    <cellStyle name="常规 3 2 8" xfId="2611"/>
    <cellStyle name="常规 3 2 8 2" xfId="4285"/>
    <cellStyle name="常规 3 3" xfId="1712"/>
    <cellStyle name="常规 3 3 2" xfId="1713"/>
    <cellStyle name="常规 3 3 3" xfId="1714"/>
    <cellStyle name="常规 3 3 4" xfId="1716"/>
    <cellStyle name="常规 3 3 5" xfId="2614"/>
    <cellStyle name="常规 3 4" xfId="1210"/>
    <cellStyle name="常规 3 4 2" xfId="1717"/>
    <cellStyle name="常规 3 4 2 2" xfId="4287"/>
    <cellStyle name="常规 3 4 3" xfId="1718"/>
    <cellStyle name="常规 3 4 3 2" xfId="4288"/>
    <cellStyle name="常规 3 4 4" xfId="2615"/>
    <cellStyle name="常规 3 4 5" xfId="4286"/>
    <cellStyle name="常规 3 5" xfId="1719"/>
    <cellStyle name="常规 3 5 2" xfId="1720"/>
    <cellStyle name="常规 3 5 2 2" xfId="4290"/>
    <cellStyle name="常规 3 5 3" xfId="1721"/>
    <cellStyle name="常规 3 5 3 2" xfId="4291"/>
    <cellStyle name="常规 3 5 4" xfId="2616"/>
    <cellStyle name="常规 3 5 5" xfId="4289"/>
    <cellStyle name="常规 3 6" xfId="1189"/>
    <cellStyle name="常规 3 6 2" xfId="1722"/>
    <cellStyle name="常规 3 6 2 2" xfId="4293"/>
    <cellStyle name="常规 3 6 3" xfId="1723"/>
    <cellStyle name="常规 3 6 3 2" xfId="4294"/>
    <cellStyle name="常规 3 6 4" xfId="2617"/>
    <cellStyle name="常规 3 6 5" xfId="4292"/>
    <cellStyle name="常规 3 7" xfId="1724"/>
    <cellStyle name="常规 3 7 2" xfId="1725"/>
    <cellStyle name="常规 3 7 2 2" xfId="4296"/>
    <cellStyle name="常规 3 7 3" xfId="1726"/>
    <cellStyle name="常规 3 7 3 2" xfId="4297"/>
    <cellStyle name="常规 3 7 4" xfId="4295"/>
    <cellStyle name="常规 3 8" xfId="1728"/>
    <cellStyle name="常规 3 8 2" xfId="4298"/>
    <cellStyle name="常规 3 9" xfId="1729"/>
    <cellStyle name="常规 3 9 2" xfId="4299"/>
    <cellStyle name="常规 3_收入总表2" xfId="2618"/>
    <cellStyle name="常规 30" xfId="784"/>
    <cellStyle name="常规 30 2" xfId="787"/>
    <cellStyle name="常规 30 3" xfId="2619"/>
    <cellStyle name="常规 31" xfId="793"/>
    <cellStyle name="常规 31 2" xfId="2620"/>
    <cellStyle name="常规 32" xfId="796"/>
    <cellStyle name="常规 32 2" xfId="2621"/>
    <cellStyle name="常规 33" xfId="1688"/>
    <cellStyle name="常规 33 2" xfId="2622"/>
    <cellStyle name="常规 34" xfId="2623"/>
    <cellStyle name="常规 35" xfId="2624"/>
    <cellStyle name="常规 36" xfId="2625"/>
    <cellStyle name="常规 37" xfId="2626"/>
    <cellStyle name="常规 38" xfId="2627"/>
    <cellStyle name="常规 39" xfId="2628"/>
    <cellStyle name="常规 4" xfId="1731"/>
    <cellStyle name="常规 4 2" xfId="1732"/>
    <cellStyle name="常规 4 2 10" xfId="2630"/>
    <cellStyle name="常规 4 2 11" xfId="4300"/>
    <cellStyle name="常规 4 2 2" xfId="1734"/>
    <cellStyle name="常规 4 2 2 2" xfId="1736"/>
    <cellStyle name="常规 4 2 2 2 2" xfId="1738"/>
    <cellStyle name="常规 4 2 2 2 2 2" xfId="4303"/>
    <cellStyle name="常规 4 2 2 2 3" xfId="1739"/>
    <cellStyle name="常规 4 2 2 2 3 2" xfId="4304"/>
    <cellStyle name="常规 4 2 2 2 4" xfId="1740"/>
    <cellStyle name="常规 4 2 2 2 4 2" xfId="4305"/>
    <cellStyle name="常规 4 2 2 2 5" xfId="1741"/>
    <cellStyle name="常规 4 2 2 2 5 2" xfId="4306"/>
    <cellStyle name="常规 4 2 2 2 6" xfId="4302"/>
    <cellStyle name="常规 4 2 2 3" xfId="1744"/>
    <cellStyle name="常规 4 2 2 3 2" xfId="1747"/>
    <cellStyle name="常规 4 2 2 3 2 2" xfId="4308"/>
    <cellStyle name="常规 4 2 2 3 3" xfId="1749"/>
    <cellStyle name="常规 4 2 2 3 3 2" xfId="4309"/>
    <cellStyle name="常规 4 2 2 3 4" xfId="4307"/>
    <cellStyle name="常规 4 2 2 4" xfId="910"/>
    <cellStyle name="常规 4 2 2 4 2" xfId="912"/>
    <cellStyle name="常规 4 2 2 4 2 2" xfId="4311"/>
    <cellStyle name="常规 4 2 2 4 3" xfId="1750"/>
    <cellStyle name="常规 4 2 2 4 3 2" xfId="4312"/>
    <cellStyle name="常规 4 2 2 4 4" xfId="1751"/>
    <cellStyle name="常规 4 2 2 4 4 2" xfId="4313"/>
    <cellStyle name="常规 4 2 2 4 5" xfId="4310"/>
    <cellStyle name="常规 4 2 2 5" xfId="914"/>
    <cellStyle name="常规 4 2 2 5 2" xfId="4314"/>
    <cellStyle name="常规 4 2 2 6" xfId="1753"/>
    <cellStyle name="常规 4 2 2 6 2" xfId="4315"/>
    <cellStyle name="常规 4 2 2 7" xfId="1755"/>
    <cellStyle name="常规 4 2 2 7 2" xfId="4316"/>
    <cellStyle name="常规 4 2 2 8" xfId="2631"/>
    <cellStyle name="常规 4 2 2 9" xfId="4301"/>
    <cellStyle name="常规 4 2 3" xfId="1757"/>
    <cellStyle name="常规 4 2 3 2" xfId="1759"/>
    <cellStyle name="常规 4 2 3 2 2" xfId="4318"/>
    <cellStyle name="常规 4 2 3 3" xfId="1760"/>
    <cellStyle name="常规 4 2 3 3 2" xfId="4319"/>
    <cellStyle name="常规 4 2 3 4" xfId="918"/>
    <cellStyle name="常规 4 2 3 4 2" xfId="4320"/>
    <cellStyle name="常规 4 2 3 5" xfId="2632"/>
    <cellStyle name="常规 4 2 3 6" xfId="4317"/>
    <cellStyle name="常规 4 2 4" xfId="1762"/>
    <cellStyle name="常规 4 2 4 2" xfId="1764"/>
    <cellStyle name="常规 4 2 4 2 2" xfId="4322"/>
    <cellStyle name="常规 4 2 4 3" xfId="1765"/>
    <cellStyle name="常规 4 2 4 3 2" xfId="4323"/>
    <cellStyle name="常规 4 2 4 4" xfId="1766"/>
    <cellStyle name="常规 4 2 4 4 2" xfId="4324"/>
    <cellStyle name="常规 4 2 4 5" xfId="4321"/>
    <cellStyle name="常规 4 2 5" xfId="1767"/>
    <cellStyle name="常规 4 2 5 2" xfId="722"/>
    <cellStyle name="常规 4 2 5 2 2" xfId="4326"/>
    <cellStyle name="常规 4 2 5 3" xfId="727"/>
    <cellStyle name="常规 4 2 5 3 2" xfId="4327"/>
    <cellStyle name="常规 4 2 5 4" xfId="4325"/>
    <cellStyle name="常规 4 2 6" xfId="1431"/>
    <cellStyle name="常规 4 2 6 2" xfId="759"/>
    <cellStyle name="常规 4 2 6 2 2" xfId="4329"/>
    <cellStyle name="常规 4 2 6 3" xfId="764"/>
    <cellStyle name="常规 4 2 6 3 2" xfId="4330"/>
    <cellStyle name="常规 4 2 6 4" xfId="310"/>
    <cellStyle name="常规 4 2 6 4 2" xfId="4331"/>
    <cellStyle name="常规 4 2 6 5" xfId="4328"/>
    <cellStyle name="常规 4 2 7" xfId="1769"/>
    <cellStyle name="常规 4 2 7 2" xfId="4332"/>
    <cellStyle name="常规 4 2 8" xfId="1771"/>
    <cellStyle name="常规 4 2 8 2" xfId="4333"/>
    <cellStyle name="常规 4 2 9" xfId="1772"/>
    <cellStyle name="常规 4 2 9 2" xfId="4334"/>
    <cellStyle name="常规 4 3" xfId="1773"/>
    <cellStyle name="常规 4 3 2" xfId="1775"/>
    <cellStyle name="常规 4 3 2 2" xfId="4337"/>
    <cellStyle name="常规 4 3 2 3" xfId="4336"/>
    <cellStyle name="常规 4 3 3" xfId="1777"/>
    <cellStyle name="常规 4 3 3 2" xfId="4338"/>
    <cellStyle name="常规 4 3 4" xfId="902"/>
    <cellStyle name="常规 4 3 4 2" xfId="4339"/>
    <cellStyle name="常规 4 3 5" xfId="2633"/>
    <cellStyle name="常规 4 3 6" xfId="4335"/>
    <cellStyle name="常规 4 4" xfId="1733"/>
    <cellStyle name="常规 4 4 2" xfId="2634"/>
    <cellStyle name="常规 4 4 3" xfId="4340"/>
    <cellStyle name="常规 4 5" xfId="1756"/>
    <cellStyle name="常规 4 5 2" xfId="2635"/>
    <cellStyle name="常规 4 5 3" xfId="4341"/>
    <cellStyle name="常规 4 6" xfId="1761"/>
    <cellStyle name="常规 4 6 2" xfId="2636"/>
    <cellStyle name="常规 4 6 3" xfId="4342"/>
    <cellStyle name="常规 4 7" xfId="2629"/>
    <cellStyle name="常规 4_征收计划表8" xfId="2637"/>
    <cellStyle name="常规 40" xfId="2638"/>
    <cellStyle name="常规 41" xfId="2639"/>
    <cellStyle name="常规 42" xfId="2640"/>
    <cellStyle name="常规 43" xfId="2641"/>
    <cellStyle name="常规 44" xfId="2642"/>
    <cellStyle name="常规 44 2" xfId="4979"/>
    <cellStyle name="常规 45" xfId="2643"/>
    <cellStyle name="常规 45 2" xfId="4981"/>
    <cellStyle name="常规 46" xfId="2644"/>
    <cellStyle name="常规 47" xfId="2645"/>
    <cellStyle name="常规 48" xfId="2646"/>
    <cellStyle name="常规 48 2" xfId="4980"/>
    <cellStyle name="常规 48 3" xfId="4975"/>
    <cellStyle name="常规 49" xfId="2393"/>
    <cellStyle name="常规 49 2" xfId="4976"/>
    <cellStyle name="常规 5" xfId="1778"/>
    <cellStyle name="常规 5 10" xfId="2647"/>
    <cellStyle name="常规 5 2" xfId="1779"/>
    <cellStyle name="常规 5 2 2" xfId="1780"/>
    <cellStyle name="常规 5 2 2 2" xfId="1781"/>
    <cellStyle name="常规 5 2 2 2 2" xfId="4343"/>
    <cellStyle name="常规 5 2 2 3" xfId="1782"/>
    <cellStyle name="常规 5 2 2 3 2" xfId="4344"/>
    <cellStyle name="常规 5 2 2 4" xfId="292"/>
    <cellStyle name="常规 5 2 2 4 2" xfId="4345"/>
    <cellStyle name="常规 5 2 2 5" xfId="295"/>
    <cellStyle name="常规 5 2 2 5 2" xfId="4346"/>
    <cellStyle name="常规 5 2 2 6" xfId="2649"/>
    <cellStyle name="常规 5 2 3" xfId="1783"/>
    <cellStyle name="常规 5 2 3 2" xfId="1784"/>
    <cellStyle name="常规 5 2 3 2 2" xfId="4348"/>
    <cellStyle name="常规 5 2 3 3" xfId="1785"/>
    <cellStyle name="常规 5 2 3 3 2" xfId="4349"/>
    <cellStyle name="常规 5 2 3 4" xfId="2650"/>
    <cellStyle name="常规 5 2 3 5" xfId="4347"/>
    <cellStyle name="常规 5 2 4" xfId="1786"/>
    <cellStyle name="常规 5 2 4 2" xfId="1787"/>
    <cellStyle name="常规 5 2 4 2 2" xfId="4350"/>
    <cellStyle name="常规 5 2 4 3" xfId="1788"/>
    <cellStyle name="常规 5 2 4 3 2" xfId="4351"/>
    <cellStyle name="常规 5 2 4 4" xfId="1790"/>
    <cellStyle name="常规 5 2 4 4 2" xfId="4352"/>
    <cellStyle name="常规 5 2 4 5" xfId="2651"/>
    <cellStyle name="常规 5 2 5" xfId="1791"/>
    <cellStyle name="常规 5 2 5 2" xfId="4353"/>
    <cellStyle name="常规 5 2 6" xfId="1792"/>
    <cellStyle name="常规 5 2 6 2" xfId="4354"/>
    <cellStyle name="常规 5 2 7" xfId="1793"/>
    <cellStyle name="常规 5 2 7 2" xfId="4355"/>
    <cellStyle name="常规 5 2 8" xfId="2648"/>
    <cellStyle name="常规 5 3" xfId="1794"/>
    <cellStyle name="常规 5 3 2" xfId="1795"/>
    <cellStyle name="常规 5 3 2 2" xfId="4356"/>
    <cellStyle name="常规 5 3 3" xfId="1796"/>
    <cellStyle name="常规 5 3 3 2" xfId="4357"/>
    <cellStyle name="常规 5 3 4" xfId="925"/>
    <cellStyle name="常规 5 3 4 2" xfId="4358"/>
    <cellStyle name="常规 5 3 5" xfId="2652"/>
    <cellStyle name="常规 5 4" xfId="1774"/>
    <cellStyle name="常规 5 4 2" xfId="1797"/>
    <cellStyle name="常规 5 4 2 2" xfId="4360"/>
    <cellStyle name="常规 5 4 3" xfId="1798"/>
    <cellStyle name="常规 5 4 3 2" xfId="4361"/>
    <cellStyle name="常规 5 4 4" xfId="931"/>
    <cellStyle name="常规 5 4 4 2" xfId="4362"/>
    <cellStyle name="常规 5 4 5" xfId="2653"/>
    <cellStyle name="常规 5 4 6" xfId="4359"/>
    <cellStyle name="常规 5 5" xfId="1776"/>
    <cellStyle name="常规 5 5 2" xfId="1799"/>
    <cellStyle name="常规 5 5 2 2" xfId="4363"/>
    <cellStyle name="常规 5 5 3" xfId="1800"/>
    <cellStyle name="常规 5 5 3 2" xfId="4364"/>
    <cellStyle name="常规 5 5 4" xfId="2654"/>
    <cellStyle name="常规 5 6" xfId="901"/>
    <cellStyle name="常规 5 6 2" xfId="904"/>
    <cellStyle name="常规 5 6 2 2" xfId="4366"/>
    <cellStyle name="常规 5 6 3" xfId="1801"/>
    <cellStyle name="常规 5 6 3 2" xfId="4367"/>
    <cellStyle name="常规 5 6 4" xfId="1802"/>
    <cellStyle name="常规 5 6 4 2" xfId="4368"/>
    <cellStyle name="常规 5 6 5" xfId="4365"/>
    <cellStyle name="常规 5 7" xfId="906"/>
    <cellStyle name="常规 5 7 2" xfId="4369"/>
    <cellStyle name="常规 5 8" xfId="1804"/>
    <cellStyle name="常规 5 8 2" xfId="4370"/>
    <cellStyle name="常规 5 9" xfId="1806"/>
    <cellStyle name="常规 5 9 2" xfId="4371"/>
    <cellStyle name="常规 50" xfId="2801"/>
    <cellStyle name="常规 50 2" xfId="4977"/>
    <cellStyle name="常规 51" xfId="2802"/>
    <cellStyle name="常规 52" xfId="2803"/>
    <cellStyle name="常规 53" xfId="2804"/>
    <cellStyle name="常规 54" xfId="2817"/>
    <cellStyle name="常规 55" xfId="2833"/>
    <cellStyle name="常规 56" xfId="2834"/>
    <cellStyle name="常规 57" xfId="2837"/>
    <cellStyle name="常规 58" xfId="2838"/>
    <cellStyle name="常规 59" xfId="2839"/>
    <cellStyle name="常规 6" xfId="1807"/>
    <cellStyle name="常规 6 2" xfId="1808"/>
    <cellStyle name="常规 6 2 2" xfId="1809"/>
    <cellStyle name="常规 6 2 2 2" xfId="1810"/>
    <cellStyle name="常规 6 2 2 2 2" xfId="1812"/>
    <cellStyle name="常规 6 2 2 3" xfId="1813"/>
    <cellStyle name="常规 6 2 2 4" xfId="2657"/>
    <cellStyle name="常规 6 2 3" xfId="1814"/>
    <cellStyle name="常规 6 2 3 2" xfId="1815"/>
    <cellStyle name="常规 6 2 3 3" xfId="2658"/>
    <cellStyle name="常规 6 2 4" xfId="1816"/>
    <cellStyle name="常规 6 2 5" xfId="2656"/>
    <cellStyle name="常规 6 3" xfId="1817"/>
    <cellStyle name="常规 6 3 2" xfId="1818"/>
    <cellStyle name="常规 6 3 2 2" xfId="1819"/>
    <cellStyle name="常规 6 3 3" xfId="1820"/>
    <cellStyle name="常规 6 3 4" xfId="2659"/>
    <cellStyle name="常规 6 4" xfId="1735"/>
    <cellStyle name="常规 6 4 2" xfId="1737"/>
    <cellStyle name="常规 6 4 3" xfId="2660"/>
    <cellStyle name="常规 6 5" xfId="1743"/>
    <cellStyle name="常规 6 6" xfId="2655"/>
    <cellStyle name="常规 60" xfId="2840"/>
    <cellStyle name="常规 61" xfId="2841"/>
    <cellStyle name="常规 62" xfId="2842"/>
    <cellStyle name="常规 63" xfId="2843"/>
    <cellStyle name="常规 64" xfId="2844"/>
    <cellStyle name="常规 65" xfId="2845"/>
    <cellStyle name="常规 66" xfId="2846"/>
    <cellStyle name="常规 67" xfId="2847"/>
    <cellStyle name="常规 68" xfId="2848"/>
    <cellStyle name="常规 69" xfId="2849"/>
    <cellStyle name="常规 7" xfId="1821"/>
    <cellStyle name="常规 7 2" xfId="1822"/>
    <cellStyle name="常规 7 2 2" xfId="10"/>
    <cellStyle name="常规 7 2 2 2" xfId="47"/>
    <cellStyle name="常规 7 2 2 2 2" xfId="4374"/>
    <cellStyle name="常规 7 2 2 3" xfId="2664"/>
    <cellStyle name="常规 7 2 2 4" xfId="4373"/>
    <cellStyle name="常规 7 2 3" xfId="102"/>
    <cellStyle name="常规 7 2 3 2" xfId="2665"/>
    <cellStyle name="常规 7 2 3 3" xfId="4375"/>
    <cellStyle name="常规 7 2 4" xfId="2663"/>
    <cellStyle name="常规 7 2 5" xfId="4372"/>
    <cellStyle name="常规 7 3" xfId="1823"/>
    <cellStyle name="常规 7 3 2" xfId="112"/>
    <cellStyle name="常规 7 3 2 2" xfId="4377"/>
    <cellStyle name="常规 7 3 3" xfId="2666"/>
    <cellStyle name="常规 7 3 4" xfId="4376"/>
    <cellStyle name="常规 7 4" xfId="1758"/>
    <cellStyle name="常规 7 4 2" xfId="2667"/>
    <cellStyle name="常规 7 4 3" xfId="4378"/>
    <cellStyle name="常规 7 5" xfId="2668"/>
    <cellStyle name="常规 7 6" xfId="2662"/>
    <cellStyle name="常规 70" xfId="2850"/>
    <cellStyle name="常规 71" xfId="2851"/>
    <cellStyle name="常规 72" xfId="2852"/>
    <cellStyle name="常规 8" xfId="1824"/>
    <cellStyle name="常规 8 2" xfId="1826"/>
    <cellStyle name="常规 8 2 2" xfId="117"/>
    <cellStyle name="常规 8 2 2 2" xfId="1827"/>
    <cellStyle name="常规 8 2 2 2 2" xfId="4381"/>
    <cellStyle name="常规 8 2 2 3" xfId="4380"/>
    <cellStyle name="常规 8 2 3" xfId="1829"/>
    <cellStyle name="常规 8 2 3 2" xfId="4382"/>
    <cellStyle name="常规 8 2 4" xfId="2670"/>
    <cellStyle name="常规 8 2 5" xfId="4379"/>
    <cellStyle name="常规 8 3" xfId="978"/>
    <cellStyle name="常规 8 3 2" xfId="1830"/>
    <cellStyle name="常规 8 3 2 2" xfId="4384"/>
    <cellStyle name="常规 8 3 3" xfId="2671"/>
    <cellStyle name="常规 8 3 4" xfId="4383"/>
    <cellStyle name="常规 8 4" xfId="1763"/>
    <cellStyle name="常规 8 4 2" xfId="2672"/>
    <cellStyle name="常规 8 4 3" xfId="4385"/>
    <cellStyle name="常规 8 5" xfId="2673"/>
    <cellStyle name="常规 8 6" xfId="2669"/>
    <cellStyle name="常规 8_报 预算   行政政法处(1)" xfId="2674"/>
    <cellStyle name="常规 9" xfId="1831"/>
    <cellStyle name="常规 9 2" xfId="702"/>
    <cellStyle name="常规 9 2 2" xfId="705"/>
    <cellStyle name="常规 9 2 2 2" xfId="707"/>
    <cellStyle name="常规 9 2 3" xfId="711"/>
    <cellStyle name="常规 9 3" xfId="715"/>
    <cellStyle name="常规 9 3 2" xfId="717"/>
    <cellStyle name="常规 9 4" xfId="721"/>
    <cellStyle name="常规 9 5" xfId="2675"/>
    <cellStyle name="常规_【A5】支出预算表（列按科目、行按经济科目展开）" xfId="4984"/>
    <cellStyle name="常规_12.18预算草案" xfId="4983"/>
    <cellStyle name="常规_2006年预算表" xfId="1837"/>
    <cellStyle name="常规_2007年云南省向人大报送政府收支预算表格式编制过程表" xfId="2835"/>
    <cellStyle name="超级链接" xfId="1838"/>
    <cellStyle name="超级链接 2" xfId="1839"/>
    <cellStyle name="超级链接 2 2" xfId="1840"/>
    <cellStyle name="超级链接 2 2 2" xfId="1841"/>
    <cellStyle name="超级链接 2 2 2 2" xfId="1459"/>
    <cellStyle name="超级链接 2 2 3" xfId="1842"/>
    <cellStyle name="超级链接 2 3" xfId="1843"/>
    <cellStyle name="超级链接 2 3 2" xfId="1844"/>
    <cellStyle name="超级链接 2 4" xfId="1105"/>
    <cellStyle name="超级链接 3" xfId="1845"/>
    <cellStyle name="超级链接 3 2" xfId="1846"/>
    <cellStyle name="超级链接 3 2 2" xfId="1847"/>
    <cellStyle name="超级链接 3 3" xfId="1848"/>
    <cellStyle name="超级链接 4" xfId="1046"/>
    <cellStyle name="超级链接 4 2" xfId="1049"/>
    <cellStyle name="超级链接 5" xfId="1051"/>
    <cellStyle name="好" xfId="229"/>
    <cellStyle name="好 2" xfId="1849"/>
    <cellStyle name="好 2 2" xfId="1850"/>
    <cellStyle name="好 2 2 2" xfId="1851"/>
    <cellStyle name="好 2 2 2 2" xfId="1853"/>
    <cellStyle name="好 2 2 2 2 2" xfId="4386"/>
    <cellStyle name="好 2 2 2 3" xfId="2679"/>
    <cellStyle name="好 2 2 3" xfId="1854"/>
    <cellStyle name="好 2 2 3 2" xfId="2680"/>
    <cellStyle name="好 2 2 4" xfId="2678"/>
    <cellStyle name="好 2 3" xfId="851"/>
    <cellStyle name="好 2 3 2" xfId="853"/>
    <cellStyle name="好 2 3 2 2" xfId="4387"/>
    <cellStyle name="好 2 3 3" xfId="2681"/>
    <cellStyle name="好 2 4" xfId="865"/>
    <cellStyle name="好 2 4 2" xfId="4388"/>
    <cellStyle name="好 2 5" xfId="2677"/>
    <cellStyle name="好 3" xfId="1855"/>
    <cellStyle name="好 3 2" xfId="1856"/>
    <cellStyle name="好 3 2 2" xfId="1857"/>
    <cellStyle name="好 3 2 2 2" xfId="1715"/>
    <cellStyle name="好 3 2 2 2 2" xfId="4391"/>
    <cellStyle name="好 3 2 2 3" xfId="4390"/>
    <cellStyle name="好 3 2 3" xfId="1858"/>
    <cellStyle name="好 3 2 3 2" xfId="4392"/>
    <cellStyle name="好 3 2 4" xfId="4389"/>
    <cellStyle name="好 3 3" xfId="897"/>
    <cellStyle name="好 3 3 2" xfId="899"/>
    <cellStyle name="好 3 3 2 2" xfId="4394"/>
    <cellStyle name="好 3 3 3" xfId="4393"/>
    <cellStyle name="好 3 4" xfId="922"/>
    <cellStyle name="好 3 4 2" xfId="4395"/>
    <cellStyle name="好 3 5" xfId="2682"/>
    <cellStyle name="好 4" xfId="1859"/>
    <cellStyle name="好 4 2" xfId="1514"/>
    <cellStyle name="好 4 2 2" xfId="193"/>
    <cellStyle name="好 4 2 2 2" xfId="4398"/>
    <cellStyle name="好 4 2 3" xfId="4397"/>
    <cellStyle name="好 4 3" xfId="1522"/>
    <cellStyle name="好 4 3 2" xfId="4399"/>
    <cellStyle name="好 4 4" xfId="4396"/>
    <cellStyle name="好 5" xfId="1363"/>
    <cellStyle name="好 5 2" xfId="1366"/>
    <cellStyle name="好 5 2 2" xfId="394"/>
    <cellStyle name="好 5 2 2 2" xfId="4402"/>
    <cellStyle name="好 5 2 3" xfId="4401"/>
    <cellStyle name="好 5 3" xfId="1369"/>
    <cellStyle name="好 5 3 2" xfId="4403"/>
    <cellStyle name="好 5 4" xfId="4400"/>
    <cellStyle name="好 6" xfId="1371"/>
    <cellStyle name="好 6 2" xfId="1373"/>
    <cellStyle name="好 6 2 2" xfId="4405"/>
    <cellStyle name="好 6 3" xfId="4404"/>
    <cellStyle name="好 7" xfId="1376"/>
    <cellStyle name="好 7 2" xfId="4406"/>
    <cellStyle name="好 8" xfId="2676"/>
    <cellStyle name="好_5.中央部门决算（草案)-1" xfId="2683"/>
    <cellStyle name="好_F00DC810C49E00C2E0430A3413167AE0" xfId="2684"/>
    <cellStyle name="好_出版署2010年度中央部门决算草案" xfId="2685"/>
    <cellStyle name="好_全国友协2010年度中央部门决算（草案）" xfId="2686"/>
    <cellStyle name="好_司法部2010年度中央部门决算（草案）报" xfId="2687"/>
    <cellStyle name="后继超级链接" xfId="1860"/>
    <cellStyle name="后继超级链接 2" xfId="1861"/>
    <cellStyle name="后继超级链接 2 2" xfId="1862"/>
    <cellStyle name="后继超级链接 2 2 2" xfId="1863"/>
    <cellStyle name="后继超级链接 2 2 2 2" xfId="1865"/>
    <cellStyle name="后继超级链接 2 2 3" xfId="1866"/>
    <cellStyle name="后继超级链接 2 3" xfId="1867"/>
    <cellStyle name="后继超级链接 2 3 2" xfId="1868"/>
    <cellStyle name="后继超级链接 2 4" xfId="1869"/>
    <cellStyle name="后继超级链接 3" xfId="1870"/>
    <cellStyle name="后继超级链接 3 2" xfId="348"/>
    <cellStyle name="后继超级链接 3 2 2" xfId="351"/>
    <cellStyle name="后继超级链接 3 3" xfId="356"/>
    <cellStyle name="后继超级链接 4" xfId="1365"/>
    <cellStyle name="后继超级链接 4 2" xfId="393"/>
    <cellStyle name="后继超级链接 5" xfId="1368"/>
    <cellStyle name="汇总" xfId="1871"/>
    <cellStyle name="汇总 2" xfId="1872"/>
    <cellStyle name="汇总 2 2" xfId="1873"/>
    <cellStyle name="汇总 2 2 2" xfId="1874"/>
    <cellStyle name="汇总 2 2 2 2" xfId="1875"/>
    <cellStyle name="汇总 2 2 3" xfId="1877"/>
    <cellStyle name="汇总 2 3" xfId="1878"/>
    <cellStyle name="汇总 2 3 2" xfId="1880"/>
    <cellStyle name="汇总 2 3 2 2" xfId="1882"/>
    <cellStyle name="汇总 2 3 3" xfId="1885"/>
    <cellStyle name="汇总 2 3 4" xfId="2691"/>
    <cellStyle name="汇总 2 4" xfId="691"/>
    <cellStyle name="汇总 2 4 2" xfId="1888"/>
    <cellStyle name="汇总 2 5" xfId="1889"/>
    <cellStyle name="汇总 3" xfId="1244"/>
    <cellStyle name="汇总 3 2" xfId="1890"/>
    <cellStyle name="汇总 3 2 2" xfId="1891"/>
    <cellStyle name="汇总 3 2 2 2" xfId="1892"/>
    <cellStyle name="汇总 3 2 3" xfId="1894"/>
    <cellStyle name="汇总 3 3" xfId="1895"/>
    <cellStyle name="汇总 3 3 2" xfId="1897"/>
    <cellStyle name="汇总 3 4" xfId="1898"/>
    <cellStyle name="汇总 4" xfId="1613"/>
    <cellStyle name="汇总 4 2" xfId="1899"/>
    <cellStyle name="汇总 4 2 2" xfId="1900"/>
    <cellStyle name="汇总 4 3" xfId="1901"/>
    <cellStyle name="汇总 5" xfId="590"/>
    <cellStyle name="汇总 5 2" xfId="593"/>
    <cellStyle name="汇总 5 2 2" xfId="20"/>
    <cellStyle name="汇总 5 3" xfId="1902"/>
    <cellStyle name="汇总 6" xfId="595"/>
    <cellStyle name="汇总 6 2" xfId="1506"/>
    <cellStyle name="汇总 7" xfId="1903"/>
    <cellStyle name="货币 2" xfId="1904"/>
    <cellStyle name="货币 2 10" xfId="1905"/>
    <cellStyle name="货币 2 10 2" xfId="4408"/>
    <cellStyle name="货币 2 11" xfId="4407"/>
    <cellStyle name="货币 2 2" xfId="1906"/>
    <cellStyle name="货币 2 2 10" xfId="4409"/>
    <cellStyle name="货币 2 2 2" xfId="1907"/>
    <cellStyle name="货币 2 2 2 2" xfId="1908"/>
    <cellStyle name="货币 2 2 2 2 2" xfId="1909"/>
    <cellStyle name="货币 2 2 2 2 2 2" xfId="4412"/>
    <cellStyle name="货币 2 2 2 2 3" xfId="1910"/>
    <cellStyle name="货币 2 2 2 2 3 2" xfId="4413"/>
    <cellStyle name="货币 2 2 2 2 4" xfId="1911"/>
    <cellStyle name="货币 2 2 2 2 4 2" xfId="4414"/>
    <cellStyle name="货币 2 2 2 2 5" xfId="4411"/>
    <cellStyle name="货币 2 2 2 3" xfId="1879"/>
    <cellStyle name="货币 2 2 2 3 2" xfId="1881"/>
    <cellStyle name="货币 2 2 2 3 2 2" xfId="4416"/>
    <cellStyle name="货币 2 2 2 3 3" xfId="1912"/>
    <cellStyle name="货币 2 2 2 3 3 2" xfId="4417"/>
    <cellStyle name="货币 2 2 2 3 4" xfId="4415"/>
    <cellStyle name="货币 2 2 2 4" xfId="1884"/>
    <cellStyle name="货币 2 2 2 4 2" xfId="1913"/>
    <cellStyle name="货币 2 2 2 4 2 2" xfId="4419"/>
    <cellStyle name="货币 2 2 2 4 3" xfId="1914"/>
    <cellStyle name="货币 2 2 2 4 3 2" xfId="4420"/>
    <cellStyle name="货币 2 2 2 4 4" xfId="1915"/>
    <cellStyle name="货币 2 2 2 4 4 2" xfId="4421"/>
    <cellStyle name="货币 2 2 2 4 5" xfId="4418"/>
    <cellStyle name="货币 2 2 2 5" xfId="1916"/>
    <cellStyle name="货币 2 2 2 5 2" xfId="4422"/>
    <cellStyle name="货币 2 2 2 6" xfId="1918"/>
    <cellStyle name="货币 2 2 2 6 2" xfId="4423"/>
    <cellStyle name="货币 2 2 2 7" xfId="1920"/>
    <cellStyle name="货币 2 2 2 7 2" xfId="4424"/>
    <cellStyle name="货币 2 2 2 8" xfId="4410"/>
    <cellStyle name="货币 2 2 3" xfId="1922"/>
    <cellStyle name="货币 2 2 3 2" xfId="1924"/>
    <cellStyle name="货币 2 2 3 2 2" xfId="4426"/>
    <cellStyle name="货币 2 2 3 3" xfId="1887"/>
    <cellStyle name="货币 2 2 3 3 2" xfId="4427"/>
    <cellStyle name="货币 2 2 3 4" xfId="1925"/>
    <cellStyle name="货币 2 2 3 4 2" xfId="4428"/>
    <cellStyle name="货币 2 2 3 5" xfId="4425"/>
    <cellStyle name="货币 2 2 4" xfId="1927"/>
    <cellStyle name="货币 2 2 4 2" xfId="1929"/>
    <cellStyle name="货币 2 2 4 2 2" xfId="4430"/>
    <cellStyle name="货币 2 2 4 3" xfId="1930"/>
    <cellStyle name="货币 2 2 4 3 2" xfId="4431"/>
    <cellStyle name="货币 2 2 4 4" xfId="1931"/>
    <cellStyle name="货币 2 2 4 4 2" xfId="4432"/>
    <cellStyle name="货币 2 2 4 5" xfId="4429"/>
    <cellStyle name="货币 2 2 5" xfId="1835"/>
    <cellStyle name="货币 2 2 5 2" xfId="916"/>
    <cellStyle name="货币 2 2 5 2 2" xfId="4434"/>
    <cellStyle name="货币 2 2 5 3" xfId="920"/>
    <cellStyle name="货币 2 2 5 3 2" xfId="4435"/>
    <cellStyle name="货币 2 2 5 4" xfId="4433"/>
    <cellStyle name="货币 2 2 6" xfId="1932"/>
    <cellStyle name="货币 2 2 6 2" xfId="933"/>
    <cellStyle name="货币 2 2 6 2 2" xfId="4437"/>
    <cellStyle name="货币 2 2 6 3" xfId="1933"/>
    <cellStyle name="货币 2 2 6 3 2" xfId="4438"/>
    <cellStyle name="货币 2 2 6 4" xfId="1934"/>
    <cellStyle name="货币 2 2 6 4 2" xfId="4439"/>
    <cellStyle name="货币 2 2 6 5" xfId="4436"/>
    <cellStyle name="货币 2 2 7" xfId="1935"/>
    <cellStyle name="货币 2 2 7 2" xfId="4440"/>
    <cellStyle name="货币 2 2 8" xfId="1936"/>
    <cellStyle name="货币 2 2 8 2" xfId="4441"/>
    <cellStyle name="货币 2 2 9" xfId="1555"/>
    <cellStyle name="货币 2 2 9 2" xfId="4442"/>
    <cellStyle name="货币 2 3" xfId="1937"/>
    <cellStyle name="货币 2 3 2" xfId="1938"/>
    <cellStyle name="货币 2 3 2 2" xfId="1510"/>
    <cellStyle name="货币 2 3 2 2 2" xfId="4445"/>
    <cellStyle name="货币 2 3 2 3" xfId="1896"/>
    <cellStyle name="货币 2 3 2 3 2" xfId="4446"/>
    <cellStyle name="货币 2 3 2 4" xfId="1940"/>
    <cellStyle name="货币 2 3 2 4 2" xfId="4447"/>
    <cellStyle name="货币 2 3 2 5" xfId="4444"/>
    <cellStyle name="货币 2 3 3" xfId="1942"/>
    <cellStyle name="货币 2 3 3 2" xfId="149"/>
    <cellStyle name="货币 2 3 3 2 2" xfId="4449"/>
    <cellStyle name="货币 2 3 3 3" xfId="14"/>
    <cellStyle name="货币 2 3 3 3 2" xfId="4450"/>
    <cellStyle name="货币 2 3 3 4" xfId="4448"/>
    <cellStyle name="货币 2 3 4" xfId="1944"/>
    <cellStyle name="货币 2 3 4 2" xfId="213"/>
    <cellStyle name="货币 2 3 4 2 2" xfId="4452"/>
    <cellStyle name="货币 2 3 4 3" xfId="218"/>
    <cellStyle name="货币 2 3 4 3 2" xfId="4453"/>
    <cellStyle name="货币 2 3 4 4" xfId="223"/>
    <cellStyle name="货币 2 3 4 4 2" xfId="4454"/>
    <cellStyle name="货币 2 3 4 5" xfId="4451"/>
    <cellStyle name="货币 2 3 5" xfId="1946"/>
    <cellStyle name="货币 2 3 5 2" xfId="4455"/>
    <cellStyle name="货币 2 3 6" xfId="1947"/>
    <cellStyle name="货币 2 3 6 2" xfId="4456"/>
    <cellStyle name="货币 2 3 7" xfId="1948"/>
    <cellStyle name="货币 2 3 7 2" xfId="4457"/>
    <cellStyle name="货币 2 3 8" xfId="4443"/>
    <cellStyle name="货币 2 4" xfId="1949"/>
    <cellStyle name="货币 2 4 2" xfId="1950"/>
    <cellStyle name="货币 2 4 2 2" xfId="4459"/>
    <cellStyle name="货币 2 4 3" xfId="1952"/>
    <cellStyle name="货币 2 4 3 2" xfId="4460"/>
    <cellStyle name="货币 2 4 4" xfId="1954"/>
    <cellStyle name="货币 2 4 4 2" xfId="4461"/>
    <cellStyle name="货币 2 4 5" xfId="4458"/>
    <cellStyle name="货币 2 5" xfId="1955"/>
    <cellStyle name="货币 2 5 2" xfId="1956"/>
    <cellStyle name="货币 2 5 2 2" xfId="4463"/>
    <cellStyle name="货币 2 5 3" xfId="1958"/>
    <cellStyle name="货币 2 5 3 2" xfId="4464"/>
    <cellStyle name="货币 2 5 4" xfId="1960"/>
    <cellStyle name="货币 2 5 4 2" xfId="4465"/>
    <cellStyle name="货币 2 5 5" xfId="4462"/>
    <cellStyle name="货币 2 6" xfId="1337"/>
    <cellStyle name="货币 2 6 2" xfId="1339"/>
    <cellStyle name="货币 2 6 2 2" xfId="4467"/>
    <cellStyle name="货币 2 6 3" xfId="1962"/>
    <cellStyle name="货币 2 6 3 2" xfId="4468"/>
    <cellStyle name="货币 2 6 4" xfId="4466"/>
    <cellStyle name="货币 2 7" xfId="1341"/>
    <cellStyle name="货币 2 7 2" xfId="17"/>
    <cellStyle name="货币 2 7 2 2" xfId="4470"/>
    <cellStyle name="货币 2 7 3" xfId="116"/>
    <cellStyle name="货币 2 7 3 2" xfId="4471"/>
    <cellStyle name="货币 2 7 4" xfId="1828"/>
    <cellStyle name="货币 2 7 4 2" xfId="4472"/>
    <cellStyle name="货币 2 7 5" xfId="4469"/>
    <cellStyle name="货币 2 8" xfId="1963"/>
    <cellStyle name="货币 2 8 2" xfId="4473"/>
    <cellStyle name="货币 2 9" xfId="1964"/>
    <cellStyle name="货币 2 9 2" xfId="4474"/>
    <cellStyle name="货币 3" xfId="1965"/>
    <cellStyle name="货币 3 10" xfId="4475"/>
    <cellStyle name="货币 3 2" xfId="1966"/>
    <cellStyle name="货币 3 2 2" xfId="1967"/>
    <cellStyle name="货币 3 2 2 2" xfId="1968"/>
    <cellStyle name="货币 3 2 2 2 2" xfId="4478"/>
    <cellStyle name="货币 3 2 2 3" xfId="1969"/>
    <cellStyle name="货币 3 2 2 3 2" xfId="4479"/>
    <cellStyle name="货币 3 2 2 4" xfId="1970"/>
    <cellStyle name="货币 3 2 2 4 2" xfId="4480"/>
    <cellStyle name="货币 3 2 2 5" xfId="4477"/>
    <cellStyle name="货币 3 2 3" xfId="1971"/>
    <cellStyle name="货币 3 2 3 2" xfId="1972"/>
    <cellStyle name="货币 3 2 3 2 2" xfId="4482"/>
    <cellStyle name="货币 3 2 3 3" xfId="1973"/>
    <cellStyle name="货币 3 2 3 3 2" xfId="4483"/>
    <cellStyle name="货币 3 2 3 4" xfId="4481"/>
    <cellStyle name="货币 3 2 4" xfId="1974"/>
    <cellStyle name="货币 3 2 4 2" xfId="1975"/>
    <cellStyle name="货币 3 2 4 2 2" xfId="4485"/>
    <cellStyle name="货币 3 2 4 3" xfId="1976"/>
    <cellStyle name="货币 3 2 4 3 2" xfId="4486"/>
    <cellStyle name="货币 3 2 4 4" xfId="1977"/>
    <cellStyle name="货币 3 2 4 4 2" xfId="4487"/>
    <cellStyle name="货币 3 2 4 5" xfId="4484"/>
    <cellStyle name="货币 3 2 5" xfId="1978"/>
    <cellStyle name="货币 3 2 5 2" xfId="4488"/>
    <cellStyle name="货币 3 2 6" xfId="1979"/>
    <cellStyle name="货币 3 2 6 2" xfId="4489"/>
    <cellStyle name="货币 3 2 7" xfId="1200"/>
    <cellStyle name="货币 3 2 7 2" xfId="4490"/>
    <cellStyle name="货币 3 2 8" xfId="4476"/>
    <cellStyle name="货币 3 3" xfId="1980"/>
    <cellStyle name="货币 3 3 2" xfId="1981"/>
    <cellStyle name="货币 3 3 2 2" xfId="4492"/>
    <cellStyle name="货币 3 3 3" xfId="1982"/>
    <cellStyle name="货币 3 3 3 2" xfId="4493"/>
    <cellStyle name="货币 3 3 4" xfId="1983"/>
    <cellStyle name="货币 3 3 4 2" xfId="4494"/>
    <cellStyle name="货币 3 3 5" xfId="4491"/>
    <cellStyle name="货币 3 4" xfId="1984"/>
    <cellStyle name="货币 3 4 2" xfId="1985"/>
    <cellStyle name="货币 3 4 2 2" xfId="4496"/>
    <cellStyle name="货币 3 4 3" xfId="1986"/>
    <cellStyle name="货币 3 4 3 2" xfId="4497"/>
    <cellStyle name="货币 3 4 4" xfId="1987"/>
    <cellStyle name="货币 3 4 4 2" xfId="4498"/>
    <cellStyle name="货币 3 4 5" xfId="4495"/>
    <cellStyle name="货币 3 5" xfId="1988"/>
    <cellStyle name="货币 3 5 2" xfId="1989"/>
    <cellStyle name="货币 3 5 2 2" xfId="4500"/>
    <cellStyle name="货币 3 5 3" xfId="1990"/>
    <cellStyle name="货币 3 5 3 2" xfId="4501"/>
    <cellStyle name="货币 3 5 4" xfId="4499"/>
    <cellStyle name="货币 3 6" xfId="1343"/>
    <cellStyle name="货币 3 6 2" xfId="1991"/>
    <cellStyle name="货币 3 6 2 2" xfId="4503"/>
    <cellStyle name="货币 3 6 3" xfId="688"/>
    <cellStyle name="货币 3 6 3 2" xfId="4504"/>
    <cellStyle name="货币 3 6 4" xfId="694"/>
    <cellStyle name="货币 3 6 4 2" xfId="4505"/>
    <cellStyle name="货币 3 6 5" xfId="4502"/>
    <cellStyle name="货币 3 7" xfId="1992"/>
    <cellStyle name="货币 3 7 2" xfId="4506"/>
    <cellStyle name="货币 3 8" xfId="1993"/>
    <cellStyle name="货币 3 8 2" xfId="4507"/>
    <cellStyle name="货币 3 9" xfId="1994"/>
    <cellStyle name="货币 3 9 2" xfId="4508"/>
    <cellStyle name="货币 4" xfId="1995"/>
    <cellStyle name="货币 4 10" xfId="4509"/>
    <cellStyle name="货币 4 2" xfId="1996"/>
    <cellStyle name="货币 4 2 2" xfId="1997"/>
    <cellStyle name="货币 4 2 2 2" xfId="1998"/>
    <cellStyle name="货币 4 2 2 2 2" xfId="4512"/>
    <cellStyle name="货币 4 2 2 3" xfId="1999"/>
    <cellStyle name="货币 4 2 2 3 2" xfId="4513"/>
    <cellStyle name="货币 4 2 2 4" xfId="2000"/>
    <cellStyle name="货币 4 2 2 4 2" xfId="4514"/>
    <cellStyle name="货币 4 2 2 5" xfId="4511"/>
    <cellStyle name="货币 4 2 3" xfId="2001"/>
    <cellStyle name="货币 4 2 3 2" xfId="2002"/>
    <cellStyle name="货币 4 2 3 2 2" xfId="4516"/>
    <cellStyle name="货币 4 2 3 3" xfId="2003"/>
    <cellStyle name="货币 4 2 3 3 2" xfId="4517"/>
    <cellStyle name="货币 4 2 3 4" xfId="4515"/>
    <cellStyle name="货币 4 2 4" xfId="2004"/>
    <cellStyle name="货币 4 2 4 2" xfId="2005"/>
    <cellStyle name="货币 4 2 4 2 2" xfId="4519"/>
    <cellStyle name="货币 4 2 4 3" xfId="2006"/>
    <cellStyle name="货币 4 2 4 3 2" xfId="4520"/>
    <cellStyle name="货币 4 2 4 4" xfId="2007"/>
    <cellStyle name="货币 4 2 4 4 2" xfId="4521"/>
    <cellStyle name="货币 4 2 4 5" xfId="4518"/>
    <cellStyle name="货币 4 2 5" xfId="2008"/>
    <cellStyle name="货币 4 2 5 2" xfId="4522"/>
    <cellStyle name="货币 4 2 6" xfId="2009"/>
    <cellStyle name="货币 4 2 6 2" xfId="4523"/>
    <cellStyle name="货币 4 2 7" xfId="2010"/>
    <cellStyle name="货币 4 2 7 2" xfId="4524"/>
    <cellStyle name="货币 4 2 8" xfId="4510"/>
    <cellStyle name="货币 4 3" xfId="2011"/>
    <cellStyle name="货币 4 3 2" xfId="2012"/>
    <cellStyle name="货币 4 3 2 2" xfId="4526"/>
    <cellStyle name="货币 4 3 3" xfId="2013"/>
    <cellStyle name="货币 4 3 3 2" xfId="4527"/>
    <cellStyle name="货币 4 3 4" xfId="2014"/>
    <cellStyle name="货币 4 3 4 2" xfId="4528"/>
    <cellStyle name="货币 4 3 5" xfId="4525"/>
    <cellStyle name="货币 4 4" xfId="2015"/>
    <cellStyle name="货币 4 4 2" xfId="2016"/>
    <cellStyle name="货币 4 4 2 2" xfId="4530"/>
    <cellStyle name="货币 4 4 3" xfId="2017"/>
    <cellStyle name="货币 4 4 3 2" xfId="4531"/>
    <cellStyle name="货币 4 4 4" xfId="2018"/>
    <cellStyle name="货币 4 4 4 2" xfId="4532"/>
    <cellStyle name="货币 4 4 5" xfId="4529"/>
    <cellStyle name="货币 4 5" xfId="2019"/>
    <cellStyle name="货币 4 5 2" xfId="2020"/>
    <cellStyle name="货币 4 5 2 2" xfId="4534"/>
    <cellStyle name="货币 4 5 3" xfId="2021"/>
    <cellStyle name="货币 4 5 3 2" xfId="4535"/>
    <cellStyle name="货币 4 5 4" xfId="4533"/>
    <cellStyle name="货币 4 6" xfId="2022"/>
    <cellStyle name="货币 4 6 2" xfId="2023"/>
    <cellStyle name="货币 4 6 2 2" xfId="4537"/>
    <cellStyle name="货币 4 6 3" xfId="733"/>
    <cellStyle name="货币 4 6 3 2" xfId="4538"/>
    <cellStyle name="货币 4 6 4" xfId="741"/>
    <cellStyle name="货币 4 6 4 2" xfId="4539"/>
    <cellStyle name="货币 4 6 5" xfId="4536"/>
    <cellStyle name="货币 4 7" xfId="1832"/>
    <cellStyle name="货币 4 7 2" xfId="4540"/>
    <cellStyle name="货币 4 8" xfId="2024"/>
    <cellStyle name="货币 4 8 2" xfId="4541"/>
    <cellStyle name="货币 4 9" xfId="2025"/>
    <cellStyle name="货币 4 9 2" xfId="4542"/>
    <cellStyle name="货币 5" xfId="2027"/>
    <cellStyle name="货币 5 2" xfId="2028"/>
    <cellStyle name="货币 5 2 2" xfId="4544"/>
    <cellStyle name="货币 5 3" xfId="2029"/>
    <cellStyle name="货币 5 3 2" xfId="4545"/>
    <cellStyle name="货币 5 4" xfId="4543"/>
    <cellStyle name="货币[0] 2" xfId="2693"/>
    <cellStyle name="货币[0] 3" xfId="2694"/>
    <cellStyle name="计算" xfId="2031"/>
    <cellStyle name="计算 2" xfId="2032"/>
    <cellStyle name="计算 2 2" xfId="2033"/>
    <cellStyle name="计算 2 2 2" xfId="1833"/>
    <cellStyle name="计算 2 2 2 2" xfId="2034"/>
    <cellStyle name="计算 2 2 2 2 2" xfId="4548"/>
    <cellStyle name="计算 2 2 2 3" xfId="2698"/>
    <cellStyle name="计算 2 2 3" xfId="2035"/>
    <cellStyle name="计算 2 2 3 2" xfId="2699"/>
    <cellStyle name="计算 2 2 4" xfId="2697"/>
    <cellStyle name="计算 2 3" xfId="2036"/>
    <cellStyle name="计算 2 3 2" xfId="1297"/>
    <cellStyle name="计算 2 3 2 2" xfId="2037"/>
    <cellStyle name="计算 2 3 2 2 2" xfId="4551"/>
    <cellStyle name="计算 2 3 2 3" xfId="4550"/>
    <cellStyle name="计算 2 3 3" xfId="2030"/>
    <cellStyle name="计算 2 3 3 2" xfId="4552"/>
    <cellStyle name="计算 2 3 4" xfId="2700"/>
    <cellStyle name="计算 2 3 5" xfId="4549"/>
    <cellStyle name="计算 2 4" xfId="2038"/>
    <cellStyle name="计算 2 4 2" xfId="1301"/>
    <cellStyle name="计算 2 4 2 2" xfId="4554"/>
    <cellStyle name="计算 2 4 3" xfId="4553"/>
    <cellStyle name="计算 2 5" xfId="2039"/>
    <cellStyle name="计算 2 5 2" xfId="4555"/>
    <cellStyle name="计算 2 6" xfId="2696"/>
    <cellStyle name="计算 2 7" xfId="4547"/>
    <cellStyle name="计算 3" xfId="2040"/>
    <cellStyle name="计算 3 2" xfId="2041"/>
    <cellStyle name="计算 3 2 2" xfId="2042"/>
    <cellStyle name="计算 3 2 2 2" xfId="2043"/>
    <cellStyle name="计算 3 2 2 2 2" xfId="4558"/>
    <cellStyle name="计算 3 2 2 3" xfId="4557"/>
    <cellStyle name="计算 3 2 3" xfId="2044"/>
    <cellStyle name="计算 3 2 3 2" xfId="4559"/>
    <cellStyle name="计算 3 2 4" xfId="4556"/>
    <cellStyle name="计算 3 3" xfId="2045"/>
    <cellStyle name="计算 3 3 2" xfId="1314"/>
    <cellStyle name="计算 3 3 2 2" xfId="4561"/>
    <cellStyle name="计算 3 3 3" xfId="4560"/>
    <cellStyle name="计算 3 4" xfId="2046"/>
    <cellStyle name="计算 3 4 2" xfId="4562"/>
    <cellStyle name="计算 3 5" xfId="2701"/>
    <cellStyle name="计算 4" xfId="2047"/>
    <cellStyle name="计算 4 2" xfId="2048"/>
    <cellStyle name="计算 4 2 2" xfId="2049"/>
    <cellStyle name="计算 4 2 2 2" xfId="4565"/>
    <cellStyle name="计算 4 2 3" xfId="4564"/>
    <cellStyle name="计算 4 3" xfId="2050"/>
    <cellStyle name="计算 4 3 2" xfId="4566"/>
    <cellStyle name="计算 4 4" xfId="4563"/>
    <cellStyle name="计算 5" xfId="1048"/>
    <cellStyle name="计算 5 2" xfId="2051"/>
    <cellStyle name="计算 5 2 2" xfId="2052"/>
    <cellStyle name="计算 5 2 2 2" xfId="4569"/>
    <cellStyle name="计算 5 2 3" xfId="4568"/>
    <cellStyle name="计算 5 3" xfId="2053"/>
    <cellStyle name="计算 5 3 2" xfId="4570"/>
    <cellStyle name="计算 5 4" xfId="4567"/>
    <cellStyle name="计算 6" xfId="2054"/>
    <cellStyle name="计算 6 2" xfId="1196"/>
    <cellStyle name="计算 6 2 2" xfId="4572"/>
    <cellStyle name="计算 6 3" xfId="4571"/>
    <cellStyle name="计算 7" xfId="2055"/>
    <cellStyle name="计算 7 2" xfId="4573"/>
    <cellStyle name="计算 8" xfId="2695"/>
    <cellStyle name="计算 9" xfId="4546"/>
    <cellStyle name="检查单元格" xfId="303"/>
    <cellStyle name="检查单元格 2" xfId="1789"/>
    <cellStyle name="检查单元格 2 2" xfId="2056"/>
    <cellStyle name="检查单元格 2 2 2" xfId="1083"/>
    <cellStyle name="检查单元格 2 2 2 2" xfId="1087"/>
    <cellStyle name="检查单元格 2 2 2 2 2" xfId="4576"/>
    <cellStyle name="检查单元格 2 2 2 3" xfId="2705"/>
    <cellStyle name="检查单元格 2 2 3" xfId="1092"/>
    <cellStyle name="检查单元格 2 2 3 2" xfId="2706"/>
    <cellStyle name="检查单元格 2 2 4" xfId="2704"/>
    <cellStyle name="检查单元格 2 3" xfId="2057"/>
    <cellStyle name="检查单元格 2 3 2" xfId="1098"/>
    <cellStyle name="检查单元格 2 3 2 2" xfId="364"/>
    <cellStyle name="检查单元格 2 3 2 2 2" xfId="4579"/>
    <cellStyle name="检查单元格 2 3 2 3" xfId="4578"/>
    <cellStyle name="检查单元格 2 3 3" xfId="2059"/>
    <cellStyle name="检查单元格 2 3 3 2" xfId="4580"/>
    <cellStyle name="检查单元格 2 3 4" xfId="2707"/>
    <cellStyle name="检查单元格 2 3 5" xfId="4577"/>
    <cellStyle name="检查单元格 2 4" xfId="2060"/>
    <cellStyle name="检查单元格 2 4 2" xfId="1102"/>
    <cellStyle name="检查单元格 2 4 2 2" xfId="4582"/>
    <cellStyle name="检查单元格 2 4 3" xfId="4581"/>
    <cellStyle name="检查单元格 2 5" xfId="2061"/>
    <cellStyle name="检查单元格 2 5 2" xfId="4583"/>
    <cellStyle name="检查单元格 2 6" xfId="2703"/>
    <cellStyle name="检查单元格 2 7" xfId="4575"/>
    <cellStyle name="检查单元格 3" xfId="2062"/>
    <cellStyle name="检查单元格 3 2" xfId="2063"/>
    <cellStyle name="检查单元格 3 2 2" xfId="1127"/>
    <cellStyle name="检查单元格 3 2 2 2" xfId="1129"/>
    <cellStyle name="检查单元格 3 2 2 2 2" xfId="4586"/>
    <cellStyle name="检查单元格 3 2 2 3" xfId="4585"/>
    <cellStyle name="检查单元格 3 2 3" xfId="1131"/>
    <cellStyle name="检查单元格 3 2 3 2" xfId="4587"/>
    <cellStyle name="检查单元格 3 2 4" xfId="4584"/>
    <cellStyle name="检查单元格 3 3" xfId="2064"/>
    <cellStyle name="检查单元格 3 3 2" xfId="1135"/>
    <cellStyle name="检查单元格 3 3 2 2" xfId="4589"/>
    <cellStyle name="检查单元格 3 3 3" xfId="4588"/>
    <cellStyle name="检查单元格 3 4" xfId="2065"/>
    <cellStyle name="检查单元格 3 4 2" xfId="4590"/>
    <cellStyle name="检查单元格 3 5" xfId="2708"/>
    <cellStyle name="检查单元格 4" xfId="2067"/>
    <cellStyle name="检查单元格 4 2" xfId="2069"/>
    <cellStyle name="检查单元格 4 2 2" xfId="1162"/>
    <cellStyle name="检查单元格 4 2 2 2" xfId="4593"/>
    <cellStyle name="检查单元格 4 2 3" xfId="4592"/>
    <cellStyle name="检查单元格 4 3" xfId="2071"/>
    <cellStyle name="检查单元格 4 3 2" xfId="4594"/>
    <cellStyle name="检查单元格 4 4" xfId="4591"/>
    <cellStyle name="检查单元格 5" xfId="2073"/>
    <cellStyle name="检查单元格 5 2" xfId="2075"/>
    <cellStyle name="检查单元格 5 2 2" xfId="2077"/>
    <cellStyle name="检查单元格 5 2 2 2" xfId="4597"/>
    <cellStyle name="检查单元格 5 2 3" xfId="4596"/>
    <cellStyle name="检查单元格 5 3" xfId="2079"/>
    <cellStyle name="检查单元格 5 3 2" xfId="4598"/>
    <cellStyle name="检查单元格 5 4" xfId="4595"/>
    <cellStyle name="检查单元格 6" xfId="1676"/>
    <cellStyle name="检查单元格 6 2" xfId="2081"/>
    <cellStyle name="检查单元格 6 2 2" xfId="4600"/>
    <cellStyle name="检查单元格 6 3" xfId="4599"/>
    <cellStyle name="检查单元格 7" xfId="2084"/>
    <cellStyle name="检查单元格 7 2" xfId="4601"/>
    <cellStyle name="检查单元格 8" xfId="2702"/>
    <cellStyle name="检查单元格 9" xfId="4574"/>
    <cellStyle name="解释性文本" xfId="1324"/>
    <cellStyle name="解释性文本 2" xfId="749"/>
    <cellStyle name="解释性文本 2 2" xfId="2085"/>
    <cellStyle name="解释性文本 2 2 2" xfId="1122"/>
    <cellStyle name="解释性文本 2 2 2 2" xfId="2086"/>
    <cellStyle name="解释性文本 2 2 3" xfId="2087"/>
    <cellStyle name="解释性文本 2 3" xfId="156"/>
    <cellStyle name="解释性文本 2 3 2" xfId="2088"/>
    <cellStyle name="解释性文本 2 4" xfId="159"/>
    <cellStyle name="解释性文本 3" xfId="2089"/>
    <cellStyle name="解释性文本 3 2" xfId="2090"/>
    <cellStyle name="解释性文本 3 2 2" xfId="1155"/>
    <cellStyle name="解释性文本 3 2 2 2" xfId="2091"/>
    <cellStyle name="解释性文本 3 2 3" xfId="2092"/>
    <cellStyle name="解释性文本 3 3" xfId="2093"/>
    <cellStyle name="解释性文本 3 3 2" xfId="2094"/>
    <cellStyle name="解释性文本 3 4" xfId="2095"/>
    <cellStyle name="解释性文本 4" xfId="2096"/>
    <cellStyle name="解释性文本 4 2" xfId="2097"/>
    <cellStyle name="解释性文本 4 2 2" xfId="2098"/>
    <cellStyle name="解释性文本 4 3" xfId="2099"/>
    <cellStyle name="解释性文本 5" xfId="1477"/>
    <cellStyle name="解释性文本 5 2" xfId="1479"/>
    <cellStyle name="解释性文本 5 2 2" xfId="270"/>
    <cellStyle name="解释性文本 5 3" xfId="1481"/>
    <cellStyle name="解释性文本 6" xfId="1484"/>
    <cellStyle name="解释性文本 6 2" xfId="1486"/>
    <cellStyle name="解释性文本 7" xfId="1492"/>
    <cellStyle name="警告文本" xfId="1742"/>
    <cellStyle name="警告文本 2" xfId="1746"/>
    <cellStyle name="警告文本 2 2" xfId="260"/>
    <cellStyle name="警告文本 2 2 2" xfId="1876"/>
    <cellStyle name="警告文本 2 2 2 2" xfId="2100"/>
    <cellStyle name="警告文本 2 2 3" xfId="2101"/>
    <cellStyle name="警告文本 2 3" xfId="2102"/>
    <cellStyle name="警告文本 2 3 2" xfId="1883"/>
    <cellStyle name="警告文本 2 4" xfId="2103"/>
    <cellStyle name="警告文本 3" xfId="1748"/>
    <cellStyle name="警告文本 3 2" xfId="2104"/>
    <cellStyle name="警告文本 3 2 2" xfId="1893"/>
    <cellStyle name="警告文本 3 2 2 2" xfId="2105"/>
    <cellStyle name="警告文本 3 2 3" xfId="2106"/>
    <cellStyle name="警告文本 3 3" xfId="2107"/>
    <cellStyle name="警告文本 3 3 2" xfId="1939"/>
    <cellStyle name="警告文本 3 4" xfId="2108"/>
    <cellStyle name="警告文本 4" xfId="2109"/>
    <cellStyle name="警告文本 4 2" xfId="2110"/>
    <cellStyle name="警告文本 4 2 2" xfId="2111"/>
    <cellStyle name="警告文本 4 3" xfId="2112"/>
    <cellStyle name="警告文本 5" xfId="2113"/>
    <cellStyle name="警告文本 5 2" xfId="2114"/>
    <cellStyle name="警告文本 5 2 2" xfId="2115"/>
    <cellStyle name="警告文本 5 3" xfId="2116"/>
    <cellStyle name="警告文本 6" xfId="2117"/>
    <cellStyle name="警告文本 6 2" xfId="2118"/>
    <cellStyle name="警告文本 7" xfId="326"/>
    <cellStyle name="链接单元格" xfId="2119"/>
    <cellStyle name="链接单元格 2" xfId="2120"/>
    <cellStyle name="链接单元格 2 2" xfId="1921"/>
    <cellStyle name="链接单元格 2 2 2" xfId="1923"/>
    <cellStyle name="链接单元格 2 2 2 2" xfId="1679"/>
    <cellStyle name="链接单元格 2 2 3" xfId="1886"/>
    <cellStyle name="链接单元格 2 3" xfId="1926"/>
    <cellStyle name="链接单元格 2 3 2" xfId="1928"/>
    <cellStyle name="链接单元格 2 4" xfId="1834"/>
    <cellStyle name="链接单元格 3" xfId="2121"/>
    <cellStyle name="链接单元格 3 2" xfId="1941"/>
    <cellStyle name="链接单元格 3 2 2" xfId="148"/>
    <cellStyle name="链接单元格 3 2 2 2" xfId="155"/>
    <cellStyle name="链接单元格 3 2 3" xfId="13"/>
    <cellStyle name="链接单元格 3 3" xfId="1943"/>
    <cellStyle name="链接单元格 3 3 2" xfId="212"/>
    <cellStyle name="链接单元格 3 4" xfId="1945"/>
    <cellStyle name="链接单元格 4" xfId="2122"/>
    <cellStyle name="链接单元格 4 2" xfId="1951"/>
    <cellStyle name="链接单元格 4 2 2" xfId="361"/>
    <cellStyle name="链接单元格 4 3" xfId="1953"/>
    <cellStyle name="链接单元格 5" xfId="2123"/>
    <cellStyle name="链接单元格 5 2" xfId="1957"/>
    <cellStyle name="链接单元格 5 2 2" xfId="444"/>
    <cellStyle name="链接单元格 5 3" xfId="1959"/>
    <cellStyle name="链接单元格 6" xfId="2124"/>
    <cellStyle name="链接单元格 6 2" xfId="1961"/>
    <cellStyle name="链接单元格 7" xfId="1825"/>
    <cellStyle name="霓付 [0]_laroux" xfId="1745"/>
    <cellStyle name="霓付_laroux" xfId="206"/>
    <cellStyle name="烹拳 [0]_laroux" xfId="134"/>
    <cellStyle name="烹拳_laroux" xfId="1391"/>
    <cellStyle name="普通_97-917" xfId="2125"/>
    <cellStyle name="千分位[0]_BT (2)" xfId="2126"/>
    <cellStyle name="千分位_97-917" xfId="2127"/>
    <cellStyle name="千位[0]_，" xfId="2128"/>
    <cellStyle name="千位_，" xfId="2129"/>
    <cellStyle name="千位分隔 10" xfId="4603"/>
    <cellStyle name="千位分隔 11" xfId="4602"/>
    <cellStyle name="千位分隔 2" xfId="2130"/>
    <cellStyle name="千位分隔 2 2" xfId="2131"/>
    <cellStyle name="千位分隔 2 2 2" xfId="2132"/>
    <cellStyle name="千位分隔 2 2 2 2" xfId="2133"/>
    <cellStyle name="千位分隔 2 2 2 2 2" xfId="4604"/>
    <cellStyle name="千位分隔 2 2 2 3" xfId="2134"/>
    <cellStyle name="千位分隔 2 2 2 3 2" xfId="4605"/>
    <cellStyle name="千位分隔 2 2 2 4" xfId="1158"/>
    <cellStyle name="千位分隔 2 2 2 4 2" xfId="4606"/>
    <cellStyle name="千位分隔 2 2 2 5" xfId="1161"/>
    <cellStyle name="千位分隔 2 2 2 5 2" xfId="4607"/>
    <cellStyle name="千位分隔 2 2 2 6" xfId="2724"/>
    <cellStyle name="千位分隔 2 2 3" xfId="2135"/>
    <cellStyle name="千位分隔 2 2 3 2" xfId="2136"/>
    <cellStyle name="千位分隔 2 2 3 2 2" xfId="4609"/>
    <cellStyle name="千位分隔 2 2 3 3" xfId="2137"/>
    <cellStyle name="千位分隔 2 2 3 3 2" xfId="4610"/>
    <cellStyle name="千位分隔 2 2 3 4" xfId="2725"/>
    <cellStyle name="千位分隔 2 2 3 5" xfId="4608"/>
    <cellStyle name="千位分隔 2 2 4" xfId="2138"/>
    <cellStyle name="千位分隔 2 2 4 2" xfId="1577"/>
    <cellStyle name="千位分隔 2 2 4 2 2" xfId="4612"/>
    <cellStyle name="千位分隔 2 2 4 3" xfId="1586"/>
    <cellStyle name="千位分隔 2 2 4 3 2" xfId="4613"/>
    <cellStyle name="千位分隔 2 2 4 4" xfId="1177"/>
    <cellStyle name="千位分隔 2 2 4 4 2" xfId="4614"/>
    <cellStyle name="千位分隔 2 2 4 5" xfId="4611"/>
    <cellStyle name="千位分隔 2 2 5" xfId="1590"/>
    <cellStyle name="千位分隔 2 2 5 2" xfId="4615"/>
    <cellStyle name="千位分隔 2 2 6" xfId="1592"/>
    <cellStyle name="千位分隔 2 2 6 2" xfId="4616"/>
    <cellStyle name="千位分隔 2 2 7" xfId="1594"/>
    <cellStyle name="千位分隔 2 2 7 2" xfId="4617"/>
    <cellStyle name="千位分隔 2 2 8" xfId="2723"/>
    <cellStyle name="千位分隔 2 3" xfId="2139"/>
    <cellStyle name="千位分隔 2 3 2" xfId="2140"/>
    <cellStyle name="千位分隔 2 3 2 2" xfId="4618"/>
    <cellStyle name="千位分隔 2 3 3" xfId="2141"/>
    <cellStyle name="千位分隔 2 3 3 2" xfId="4619"/>
    <cellStyle name="千位分隔 2 3 4" xfId="2142"/>
    <cellStyle name="千位分隔 2 3 4 2" xfId="4620"/>
    <cellStyle name="千位分隔 2 3 5" xfId="1597"/>
    <cellStyle name="千位分隔 2 3 5 2" xfId="4621"/>
    <cellStyle name="千位分隔 2 3 6" xfId="2726"/>
    <cellStyle name="千位分隔 2 4" xfId="2143"/>
    <cellStyle name="千位分隔 2 4 2" xfId="2144"/>
    <cellStyle name="千位分隔 2 4 2 2" xfId="4623"/>
    <cellStyle name="千位分隔 2 4 3" xfId="2145"/>
    <cellStyle name="千位分隔 2 4 3 2" xfId="4624"/>
    <cellStyle name="千位分隔 2 4 4" xfId="2727"/>
    <cellStyle name="千位分隔 2 4 5" xfId="4622"/>
    <cellStyle name="千位分隔 2 5" xfId="2146"/>
    <cellStyle name="千位分隔 2 5 2" xfId="2147"/>
    <cellStyle name="千位分隔 2 5 2 2" xfId="4626"/>
    <cellStyle name="千位分隔 2 5 3" xfId="2148"/>
    <cellStyle name="千位分隔 2 5 3 2" xfId="4627"/>
    <cellStyle name="千位分隔 2 5 4" xfId="2149"/>
    <cellStyle name="千位分隔 2 5 4 2" xfId="4628"/>
    <cellStyle name="千位分隔 2 5 5" xfId="4625"/>
    <cellStyle name="千位分隔 2 6" xfId="2150"/>
    <cellStyle name="千位分隔 2 6 2" xfId="4629"/>
    <cellStyle name="千位分隔 2 7" xfId="2151"/>
    <cellStyle name="千位分隔 2 7 2" xfId="4630"/>
    <cellStyle name="千位分隔 2 8" xfId="2152"/>
    <cellStyle name="千位分隔 2 8 2" xfId="4631"/>
    <cellStyle name="千位分隔 2 9" xfId="2722"/>
    <cellStyle name="千位分隔 3" xfId="1396"/>
    <cellStyle name="千位分隔 3 10" xfId="2728"/>
    <cellStyle name="千位分隔 3 11" xfId="4632"/>
    <cellStyle name="千位分隔 3 2" xfId="1398"/>
    <cellStyle name="千位分隔 3 2 2" xfId="1401"/>
    <cellStyle name="千位分隔 3 2 2 2" xfId="1404"/>
    <cellStyle name="千位分隔 3 2 2 2 2" xfId="4635"/>
    <cellStyle name="千位分隔 3 2 2 3" xfId="1468"/>
    <cellStyle name="千位分隔 3 2 2 3 2" xfId="4636"/>
    <cellStyle name="千位分隔 3 2 2 4" xfId="1470"/>
    <cellStyle name="千位分隔 3 2 2 4 2" xfId="4637"/>
    <cellStyle name="千位分隔 3 2 2 5" xfId="4634"/>
    <cellStyle name="千位分隔 3 2 3" xfId="1406"/>
    <cellStyle name="千位分隔 3 2 3 2" xfId="2153"/>
    <cellStyle name="千位分隔 3 2 3 2 2" xfId="4639"/>
    <cellStyle name="千位分隔 3 2 3 3" xfId="1473"/>
    <cellStyle name="千位分隔 3 2 3 3 2" xfId="4640"/>
    <cellStyle name="千位分隔 3 2 3 4" xfId="4638"/>
    <cellStyle name="千位分隔 3 2 4" xfId="2154"/>
    <cellStyle name="千位分隔 3 2 4 2" xfId="2155"/>
    <cellStyle name="千位分隔 3 2 4 2 2" xfId="4642"/>
    <cellStyle name="千位分隔 3 2 4 3" xfId="2156"/>
    <cellStyle name="千位分隔 3 2 4 3 2" xfId="4643"/>
    <cellStyle name="千位分隔 3 2 4 4" xfId="2157"/>
    <cellStyle name="千位分隔 3 2 4 4 2" xfId="4644"/>
    <cellStyle name="千位分隔 3 2 4 5" xfId="4641"/>
    <cellStyle name="千位分隔 3 2 5" xfId="2158"/>
    <cellStyle name="千位分隔 3 2 5 2" xfId="4645"/>
    <cellStyle name="千位分隔 3 2 6" xfId="2159"/>
    <cellStyle name="千位分隔 3 2 6 2" xfId="4646"/>
    <cellStyle name="千位分隔 3 2 7" xfId="2160"/>
    <cellStyle name="千位分隔 3 2 7 2" xfId="4647"/>
    <cellStyle name="千位分隔 3 2 8" xfId="4633"/>
    <cellStyle name="千位分隔 3 3" xfId="1408"/>
    <cellStyle name="千位分隔 3 3 2" xfId="1410"/>
    <cellStyle name="千位分隔 3 3 2 2" xfId="4649"/>
    <cellStyle name="千位分隔 3 3 3" xfId="1414"/>
    <cellStyle name="千位分隔 3 3 3 2" xfId="4650"/>
    <cellStyle name="千位分隔 3 3 4" xfId="2161"/>
    <cellStyle name="千位分隔 3 3 4 2" xfId="4651"/>
    <cellStyle name="千位分隔 3 3 5" xfId="4648"/>
    <cellStyle name="千位分隔 3 4" xfId="1416"/>
    <cellStyle name="千位分隔 3 4 2" xfId="1419"/>
    <cellStyle name="千位分隔 3 4 2 2" xfId="4653"/>
    <cellStyle name="千位分隔 3 4 3" xfId="2163"/>
    <cellStyle name="千位分隔 3 4 3 2" xfId="4654"/>
    <cellStyle name="千位分隔 3 4 4" xfId="2164"/>
    <cellStyle name="千位分隔 3 4 4 2" xfId="4655"/>
    <cellStyle name="千位分隔 3 4 5" xfId="4652"/>
    <cellStyle name="千位分隔 3 5" xfId="1421"/>
    <cellStyle name="千位分隔 3 5 2" xfId="2165"/>
    <cellStyle name="千位分隔 3 5 2 2" xfId="4657"/>
    <cellStyle name="千位分隔 3 5 3" xfId="2166"/>
    <cellStyle name="千位分隔 3 5 3 2" xfId="4658"/>
    <cellStyle name="千位分隔 3 5 4" xfId="4656"/>
    <cellStyle name="千位分隔 3 6" xfId="2167"/>
    <cellStyle name="千位分隔 3 6 2" xfId="225"/>
    <cellStyle name="千位分隔 3 6 2 2" xfId="4660"/>
    <cellStyle name="千位分隔 3 6 3" xfId="2168"/>
    <cellStyle name="千位分隔 3 6 3 2" xfId="4661"/>
    <cellStyle name="千位分隔 3 6 4" xfId="2169"/>
    <cellStyle name="千位分隔 3 6 4 2" xfId="4662"/>
    <cellStyle name="千位分隔 3 6 5" xfId="4659"/>
    <cellStyle name="千位分隔 3 7" xfId="2170"/>
    <cellStyle name="千位分隔 3 7 2" xfId="4663"/>
    <cellStyle name="千位分隔 3 8" xfId="2171"/>
    <cellStyle name="千位分隔 3 8 2" xfId="4664"/>
    <cellStyle name="千位分隔 3 9" xfId="2172"/>
    <cellStyle name="千位分隔 3 9 2" xfId="4665"/>
    <cellStyle name="千位分隔 4" xfId="1423"/>
    <cellStyle name="千位分隔 4 10" xfId="4666"/>
    <cellStyle name="千位分隔 4 2" xfId="1425"/>
    <cellStyle name="千位分隔 4 2 2" xfId="1428"/>
    <cellStyle name="千位分隔 4 2 2 2" xfId="1430"/>
    <cellStyle name="千位分隔 4 2 2 2 2" xfId="4669"/>
    <cellStyle name="千位分隔 4 2 2 3" xfId="1768"/>
    <cellStyle name="千位分隔 4 2 2 3 2" xfId="4670"/>
    <cellStyle name="千位分隔 4 2 2 4" xfId="1770"/>
    <cellStyle name="千位分隔 4 2 2 4 2" xfId="4671"/>
    <cellStyle name="千位分隔 4 2 2 5" xfId="4668"/>
    <cellStyle name="千位分隔 4 2 3" xfId="1433"/>
    <cellStyle name="千位分隔 4 2 3 2" xfId="1803"/>
    <cellStyle name="千位分隔 4 2 3 2 2" xfId="4673"/>
    <cellStyle name="千位分隔 4 2 3 3" xfId="1805"/>
    <cellStyle name="千位分隔 4 2 3 3 2" xfId="4674"/>
    <cellStyle name="千位分隔 4 2 3 4" xfId="4672"/>
    <cellStyle name="千位分隔 4 2 4" xfId="2173"/>
    <cellStyle name="千位分隔 4 2 4 2" xfId="1752"/>
    <cellStyle name="千位分隔 4 2 4 2 2" xfId="4676"/>
    <cellStyle name="千位分隔 4 2 4 3" xfId="1754"/>
    <cellStyle name="千位分隔 4 2 4 3 2" xfId="4677"/>
    <cellStyle name="千位分隔 4 2 4 4" xfId="2174"/>
    <cellStyle name="千位分隔 4 2 4 4 2" xfId="4678"/>
    <cellStyle name="千位分隔 4 2 4 5" xfId="4675"/>
    <cellStyle name="千位分隔 4 2 5" xfId="2175"/>
    <cellStyle name="千位分隔 4 2 5 2" xfId="4679"/>
    <cellStyle name="千位分隔 4 2 6" xfId="2176"/>
    <cellStyle name="千位分隔 4 2 6 2" xfId="4680"/>
    <cellStyle name="千位分隔 4 2 7" xfId="2177"/>
    <cellStyle name="千位分隔 4 2 7 2" xfId="4681"/>
    <cellStyle name="千位分隔 4 2 8" xfId="4667"/>
    <cellStyle name="千位分隔 4 3" xfId="1435"/>
    <cellStyle name="千位分隔 4 3 2" xfId="1437"/>
    <cellStyle name="千位分隔 4 3 2 2" xfId="4683"/>
    <cellStyle name="千位分隔 4 3 3" xfId="2178"/>
    <cellStyle name="千位分隔 4 3 3 2" xfId="4684"/>
    <cellStyle name="千位分隔 4 3 4" xfId="2179"/>
    <cellStyle name="千位分隔 4 3 4 2" xfId="4685"/>
    <cellStyle name="千位分隔 4 3 5" xfId="4682"/>
    <cellStyle name="千位分隔 4 4" xfId="1439"/>
    <cellStyle name="千位分隔 4 4 2" xfId="2180"/>
    <cellStyle name="千位分隔 4 4 2 2" xfId="4687"/>
    <cellStyle name="千位分隔 4 4 3" xfId="2181"/>
    <cellStyle name="千位分隔 4 4 3 2" xfId="4688"/>
    <cellStyle name="千位分隔 4 4 4" xfId="1811"/>
    <cellStyle name="千位分隔 4 4 4 2" xfId="4689"/>
    <cellStyle name="千位分隔 4 4 5" xfId="4686"/>
    <cellStyle name="千位分隔 4 5" xfId="2182"/>
    <cellStyle name="千位分隔 4 5 2" xfId="2183"/>
    <cellStyle name="千位分隔 4 5 2 2" xfId="4691"/>
    <cellStyle name="千位分隔 4 5 3" xfId="2184"/>
    <cellStyle name="千位分隔 4 5 3 2" xfId="4692"/>
    <cellStyle name="千位分隔 4 5 4" xfId="4690"/>
    <cellStyle name="千位分隔 4 6" xfId="76"/>
    <cellStyle name="千位分隔 4 6 2" xfId="376"/>
    <cellStyle name="千位分隔 4 6 2 2" xfId="4694"/>
    <cellStyle name="千位分隔 4 6 3" xfId="2185"/>
    <cellStyle name="千位分隔 4 6 3 2" xfId="4695"/>
    <cellStyle name="千位分隔 4 6 4" xfId="2186"/>
    <cellStyle name="千位分隔 4 6 4 2" xfId="4696"/>
    <cellStyle name="千位分隔 4 6 5" xfId="4693"/>
    <cellStyle name="千位分隔 4 7" xfId="2187"/>
    <cellStyle name="千位分隔 4 7 2" xfId="4697"/>
    <cellStyle name="千位分隔 4 8" xfId="2188"/>
    <cellStyle name="千位分隔 4 8 2" xfId="4698"/>
    <cellStyle name="千位分隔 4 9" xfId="2189"/>
    <cellStyle name="千位分隔 4 9 2" xfId="4699"/>
    <cellStyle name="千位分隔 5" xfId="497"/>
    <cellStyle name="千位分隔 5 2" xfId="500"/>
    <cellStyle name="千位分隔 5 2 2" xfId="4701"/>
    <cellStyle name="千位分隔 5 3" xfId="503"/>
    <cellStyle name="千位分隔 5 3 2" xfId="4702"/>
    <cellStyle name="千位分隔 5 4" xfId="506"/>
    <cellStyle name="千位分隔 5 4 2" xfId="4703"/>
    <cellStyle name="千位分隔 5 5" xfId="4700"/>
    <cellStyle name="千位分隔 6" xfId="509"/>
    <cellStyle name="千位分隔 6 2" xfId="512"/>
    <cellStyle name="千位分隔 6 2 2" xfId="4705"/>
    <cellStyle name="千位分隔 6 3" xfId="515"/>
    <cellStyle name="千位分隔 6 3 2" xfId="4706"/>
    <cellStyle name="千位分隔 6 4" xfId="4704"/>
    <cellStyle name="千位分隔 7" xfId="418"/>
    <cellStyle name="千位分隔 7 2" xfId="4707"/>
    <cellStyle name="千位分隔 8" xfId="429"/>
    <cellStyle name="千位分隔 8 2" xfId="4708"/>
    <cellStyle name="千位分隔 9" xfId="435"/>
    <cellStyle name="千位分隔 9 2" xfId="4709"/>
    <cellStyle name="钎霖_laroux" xfId="2191"/>
    <cellStyle name="强调文字颜色 1" xfId="816"/>
    <cellStyle name="强调文字颜色 1 2" xfId="819"/>
    <cellStyle name="强调文字颜色 1 2 2" xfId="2192"/>
    <cellStyle name="强调文字颜色 1 2 2 2" xfId="2193"/>
    <cellStyle name="强调文字颜色 1 2 2 2 2" xfId="2194"/>
    <cellStyle name="强调文字颜色 1 2 2 2 2 2" xfId="4712"/>
    <cellStyle name="强调文字颜色 1 2 2 2 3" xfId="2732"/>
    <cellStyle name="强调文字颜色 1 2 2 3" xfId="2195"/>
    <cellStyle name="强调文字颜色 1 2 2 3 2" xfId="2733"/>
    <cellStyle name="强调文字颜色 1 2 2 4" xfId="2731"/>
    <cellStyle name="强调文字颜色 1 2 3" xfId="2196"/>
    <cellStyle name="强调文字颜色 1 2 3 2" xfId="1249"/>
    <cellStyle name="强调文字颜色 1 2 3 2 2" xfId="1251"/>
    <cellStyle name="强调文字颜色 1 2 3 2 2 2" xfId="4715"/>
    <cellStyle name="强调文字颜色 1 2 3 2 3" xfId="4714"/>
    <cellStyle name="强调文字颜色 1 2 3 3" xfId="1267"/>
    <cellStyle name="强调文字颜色 1 2 3 3 2" xfId="4716"/>
    <cellStyle name="强调文字颜色 1 2 3 4" xfId="2734"/>
    <cellStyle name="强调文字颜色 1 2 3 5" xfId="4713"/>
    <cellStyle name="强调文字颜色 1 2 4" xfId="2197"/>
    <cellStyle name="强调文字颜色 1 2 4 2" xfId="2199"/>
    <cellStyle name="强调文字颜色 1 2 4 2 2" xfId="4718"/>
    <cellStyle name="强调文字颜色 1 2 4 3" xfId="4717"/>
    <cellStyle name="强调文字颜色 1 2 5" xfId="2200"/>
    <cellStyle name="强调文字颜色 1 2 5 2" xfId="4719"/>
    <cellStyle name="强调文字颜色 1 2 6" xfId="2730"/>
    <cellStyle name="强调文字颜色 1 2 7" xfId="4711"/>
    <cellStyle name="强调文字颜色 1 3" xfId="1568"/>
    <cellStyle name="强调文字颜色 1 3 2" xfId="2201"/>
    <cellStyle name="强调文字颜色 1 3 2 2" xfId="2202"/>
    <cellStyle name="强调文字颜色 1 3 2 2 2" xfId="2203"/>
    <cellStyle name="强调文字颜色 1 3 2 2 2 2" xfId="4722"/>
    <cellStyle name="强调文字颜色 1 3 2 2 3" xfId="4721"/>
    <cellStyle name="强调文字颜色 1 3 2 3" xfId="1836"/>
    <cellStyle name="强调文字颜色 1 3 2 3 2" xfId="4723"/>
    <cellStyle name="强调文字颜色 1 3 2 4" xfId="4720"/>
    <cellStyle name="强调文字颜色 1 3 3" xfId="2204"/>
    <cellStyle name="强调文字颜色 1 3 3 2" xfId="2205"/>
    <cellStyle name="强调文字颜色 1 3 3 2 2" xfId="4725"/>
    <cellStyle name="强调文字颜色 1 3 3 3" xfId="4724"/>
    <cellStyle name="强调文字颜色 1 3 4" xfId="1400"/>
    <cellStyle name="强调文字颜色 1 3 4 2" xfId="4726"/>
    <cellStyle name="强调文字颜色 1 3 5" xfId="2735"/>
    <cellStyle name="强调文字颜色 1 4" xfId="1570"/>
    <cellStyle name="强调文字颜色 1 4 2" xfId="2206"/>
    <cellStyle name="强调文字颜色 1 4 2 2" xfId="2207"/>
    <cellStyle name="强调文字颜色 1 4 2 2 2" xfId="4729"/>
    <cellStyle name="强调文字颜色 1 4 2 3" xfId="4728"/>
    <cellStyle name="强调文字颜色 1 4 3" xfId="2208"/>
    <cellStyle name="强调文字颜色 1 4 3 2" xfId="4730"/>
    <cellStyle name="强调文字颜色 1 4 4" xfId="4727"/>
    <cellStyle name="强调文字颜色 1 5" xfId="1308"/>
    <cellStyle name="强调文字颜色 1 5 2" xfId="1311"/>
    <cellStyle name="强调文字颜色 1 5 2 2" xfId="1693"/>
    <cellStyle name="强调文字颜色 1 5 2 2 2" xfId="4733"/>
    <cellStyle name="强调文字颜色 1 5 2 3" xfId="4732"/>
    <cellStyle name="强调文字颜色 1 5 3" xfId="2210"/>
    <cellStyle name="强调文字颜色 1 5 3 2" xfId="4734"/>
    <cellStyle name="强调文字颜色 1 5 4" xfId="4731"/>
    <cellStyle name="强调文字颜色 1 6" xfId="1313"/>
    <cellStyle name="强调文字颜色 1 6 2" xfId="2211"/>
    <cellStyle name="强调文字颜色 1 6 2 2" xfId="4736"/>
    <cellStyle name="强调文字颜色 1 6 3" xfId="4735"/>
    <cellStyle name="强调文字颜色 1 7" xfId="2212"/>
    <cellStyle name="强调文字颜色 1 7 2" xfId="4737"/>
    <cellStyle name="强调文字颜色 1 8" xfId="2729"/>
    <cellStyle name="强调文字颜色 1 9" xfId="4710"/>
    <cellStyle name="强调文字颜色 2" xfId="822"/>
    <cellStyle name="强调文字颜色 2 2" xfId="1572"/>
    <cellStyle name="强调文字颜色 2 2 2" xfId="2213"/>
    <cellStyle name="强调文字颜色 2 2 2 2" xfId="556"/>
    <cellStyle name="强调文字颜色 2 2 2 2 2" xfId="210"/>
    <cellStyle name="强调文字颜色 2 2 2 2 2 2" xfId="4740"/>
    <cellStyle name="强调文字颜色 2 2 2 2 3" xfId="2739"/>
    <cellStyle name="强调文字颜色 2 2 2 3" xfId="490"/>
    <cellStyle name="强调文字颜色 2 2 2 3 2" xfId="2740"/>
    <cellStyle name="强调文字颜色 2 2 2 4" xfId="2738"/>
    <cellStyle name="强调文字颜色 2 2 3" xfId="2214"/>
    <cellStyle name="强调文字颜色 2 2 3 2" xfId="574"/>
    <cellStyle name="强调文字颜色 2 2 3 2 2" xfId="63"/>
    <cellStyle name="强调文字颜色 2 2 3 2 2 2" xfId="4743"/>
    <cellStyle name="强调文字颜色 2 2 3 2 3" xfId="4742"/>
    <cellStyle name="强调文字颜色 2 2 3 3" xfId="581"/>
    <cellStyle name="强调文字颜色 2 2 3 3 2" xfId="4744"/>
    <cellStyle name="强调文字颜色 2 2 3 4" xfId="2741"/>
    <cellStyle name="强调文字颜色 2 2 3 5" xfId="4741"/>
    <cellStyle name="强调文字颜色 2 2 4" xfId="2215"/>
    <cellStyle name="强调文字颜色 2 2 4 2" xfId="598"/>
    <cellStyle name="强调文字颜色 2 2 4 2 2" xfId="4746"/>
    <cellStyle name="强调文字颜色 2 2 4 3" xfId="4745"/>
    <cellStyle name="强调文字颜色 2 2 5" xfId="2198"/>
    <cellStyle name="强调文字颜色 2 2 5 2" xfId="4747"/>
    <cellStyle name="强调文字颜色 2 2 6" xfId="2737"/>
    <cellStyle name="强调文字颜色 2 2 7" xfId="4739"/>
    <cellStyle name="强调文字颜色 2 3" xfId="1574"/>
    <cellStyle name="强调文字颜色 2 3 2" xfId="2217"/>
    <cellStyle name="强调文字颜色 2 3 2 2" xfId="1685"/>
    <cellStyle name="强调文字颜色 2 3 2 2 2" xfId="2219"/>
    <cellStyle name="强调文字颜色 2 3 2 2 2 2" xfId="4750"/>
    <cellStyle name="强调文字颜色 2 3 2 2 3" xfId="4749"/>
    <cellStyle name="强调文字颜色 2 3 2 3" xfId="535"/>
    <cellStyle name="强调文字颜色 2 3 2 3 2" xfId="4751"/>
    <cellStyle name="强调文字颜色 2 3 2 4" xfId="4748"/>
    <cellStyle name="强调文字颜色 2 3 3" xfId="1852"/>
    <cellStyle name="强调文字颜色 2 3 3 2" xfId="1727"/>
    <cellStyle name="强调文字颜色 2 3 3 2 2" xfId="4753"/>
    <cellStyle name="强调文字颜色 2 3 3 3" xfId="4752"/>
    <cellStyle name="强调文字颜色 2 3 4" xfId="1427"/>
    <cellStyle name="强调文字颜色 2 3 4 2" xfId="4754"/>
    <cellStyle name="强调文字颜色 2 3 5" xfId="2742"/>
    <cellStyle name="强调文字颜色 2 4" xfId="2220"/>
    <cellStyle name="强调文字颜色 2 4 2" xfId="2221"/>
    <cellStyle name="强调文字颜色 2 4 2 2" xfId="2222"/>
    <cellStyle name="强调文字颜色 2 4 2 2 2" xfId="4757"/>
    <cellStyle name="强调文字颜色 2 4 2 3" xfId="4756"/>
    <cellStyle name="强调文字颜色 2 4 3" xfId="2223"/>
    <cellStyle name="强调文字颜色 2 4 3 2" xfId="4758"/>
    <cellStyle name="强调文字颜色 2 4 4" xfId="4755"/>
    <cellStyle name="强调文字颜色 2 5" xfId="1317"/>
    <cellStyle name="强调文字颜色 2 5 2" xfId="2224"/>
    <cellStyle name="强调文字颜色 2 5 2 2" xfId="2225"/>
    <cellStyle name="强调文字颜色 2 5 2 2 2" xfId="4761"/>
    <cellStyle name="强调文字颜色 2 5 2 3" xfId="4760"/>
    <cellStyle name="强调文字颜色 2 5 3" xfId="2226"/>
    <cellStyle name="强调文字颜色 2 5 3 2" xfId="4762"/>
    <cellStyle name="强调文字颜色 2 5 4" xfId="4759"/>
    <cellStyle name="强调文字颜色 2 6" xfId="2227"/>
    <cellStyle name="强调文字颜色 2 6 2" xfId="2228"/>
    <cellStyle name="强调文字颜色 2 6 2 2" xfId="4764"/>
    <cellStyle name="强调文字颜色 2 6 3" xfId="4763"/>
    <cellStyle name="强调文字颜色 2 7" xfId="2229"/>
    <cellStyle name="强调文字颜色 2 7 2" xfId="4765"/>
    <cellStyle name="强调文字颜色 2 8" xfId="2736"/>
    <cellStyle name="强调文字颜色 2 9" xfId="4738"/>
    <cellStyle name="强调文字颜色 3" xfId="1576"/>
    <cellStyle name="强调文字颜色 3 2" xfId="1579"/>
    <cellStyle name="强调文字颜色 3 2 2" xfId="2230"/>
    <cellStyle name="强调文字颜色 3 2 2 2" xfId="172"/>
    <cellStyle name="强调文字颜色 3 2 2 2 2" xfId="174"/>
    <cellStyle name="强调文字颜色 3 2 2 2 2 2" xfId="4768"/>
    <cellStyle name="强调文字颜色 3 2 2 2 3" xfId="2746"/>
    <cellStyle name="强调文字颜色 3 2 2 3" xfId="176"/>
    <cellStyle name="强调文字颜色 3 2 2 3 2" xfId="2747"/>
    <cellStyle name="强调文字颜色 3 2 2 4" xfId="2745"/>
    <cellStyle name="强调文字颜色 3 2 3" xfId="2231"/>
    <cellStyle name="强调文字颜色 3 2 3 2" xfId="186"/>
    <cellStyle name="强调文字颜色 3 2 3 2 2" xfId="2232"/>
    <cellStyle name="强调文字颜色 3 2 3 2 2 2" xfId="4771"/>
    <cellStyle name="强调文字颜色 3 2 3 2 3" xfId="4770"/>
    <cellStyle name="强调文字颜色 3 2 3 3" xfId="1293"/>
    <cellStyle name="强调文字颜色 3 2 3 3 2" xfId="4772"/>
    <cellStyle name="强调文字颜色 3 2 3 4" xfId="2748"/>
    <cellStyle name="强调文字颜色 3 2 3 5" xfId="4769"/>
    <cellStyle name="强调文字颜色 3 2 4" xfId="2233"/>
    <cellStyle name="强调文字颜色 3 2 4 2" xfId="191"/>
    <cellStyle name="强调文字颜色 3 2 4 2 2" xfId="4774"/>
    <cellStyle name="强调文字颜色 3 2 4 3" xfId="4773"/>
    <cellStyle name="强调文字颜色 3 2 5" xfId="1403"/>
    <cellStyle name="强调文字颜色 3 2 5 2" xfId="4775"/>
    <cellStyle name="强调文字颜色 3 2 6" xfId="2744"/>
    <cellStyle name="强调文字颜色 3 2 7" xfId="4767"/>
    <cellStyle name="强调文字颜色 3 3" xfId="1581"/>
    <cellStyle name="强调文字颜色 3 3 2" xfId="2234"/>
    <cellStyle name="强调文字颜色 3 3 2 2" xfId="246"/>
    <cellStyle name="强调文字颜色 3 3 2 2 2" xfId="249"/>
    <cellStyle name="强调文字颜色 3 3 2 2 2 2" xfId="4778"/>
    <cellStyle name="强调文字颜色 3 3 2 2 3" xfId="4777"/>
    <cellStyle name="强调文字颜色 3 3 2 3" xfId="262"/>
    <cellStyle name="强调文字颜色 3 3 2 3 2" xfId="4779"/>
    <cellStyle name="强调文字颜色 3 3 2 4" xfId="4776"/>
    <cellStyle name="强调文字颜色 3 3 3" xfId="855"/>
    <cellStyle name="强调文字颜色 3 3 3 2" xfId="276"/>
    <cellStyle name="强调文字颜色 3 3 3 2 2" xfId="4781"/>
    <cellStyle name="强调文字颜色 3 3 3 3" xfId="4780"/>
    <cellStyle name="强调文字颜色 3 3 4" xfId="857"/>
    <cellStyle name="强调文字颜色 3 3 4 2" xfId="4782"/>
    <cellStyle name="强调文字颜色 3 3 5" xfId="2749"/>
    <cellStyle name="强调文字颜色 3 4" xfId="1583"/>
    <cellStyle name="强调文字颜色 3 4 2" xfId="1700"/>
    <cellStyle name="强调文字颜色 3 4 2 2" xfId="2235"/>
    <cellStyle name="强调文字颜色 3 4 2 2 2" xfId="4785"/>
    <cellStyle name="强调文字颜色 3 4 2 3" xfId="4784"/>
    <cellStyle name="强调文字颜色 3 4 3" xfId="861"/>
    <cellStyle name="强调文字颜色 3 4 3 2" xfId="4786"/>
    <cellStyle name="强调文字颜色 3 4 4" xfId="4783"/>
    <cellStyle name="强调文字颜色 3 5" xfId="2236"/>
    <cellStyle name="强调文字颜色 3 5 2" xfId="1705"/>
    <cellStyle name="强调文字颜色 3 5 2 2" xfId="2237"/>
    <cellStyle name="强调文字颜色 3 5 2 2 2" xfId="4789"/>
    <cellStyle name="强调文字颜色 3 5 2 3" xfId="4788"/>
    <cellStyle name="强调文字颜色 3 5 3" xfId="2238"/>
    <cellStyle name="强调文字颜色 3 5 3 2" xfId="4790"/>
    <cellStyle name="强调文字颜色 3 5 4" xfId="4787"/>
    <cellStyle name="强调文字颜色 3 6" xfId="2239"/>
    <cellStyle name="强调文字颜色 3 6 2" xfId="1709"/>
    <cellStyle name="强调文字颜色 3 6 2 2" xfId="4792"/>
    <cellStyle name="强调文字颜色 3 6 3" xfId="4791"/>
    <cellStyle name="强调文字颜色 3 7" xfId="2240"/>
    <cellStyle name="强调文字颜色 3 7 2" xfId="4793"/>
    <cellStyle name="强调文字颜色 3 8" xfId="2743"/>
    <cellStyle name="强调文字颜色 3 9" xfId="4766"/>
    <cellStyle name="强调文字颜色 4" xfId="1585"/>
    <cellStyle name="强调文字颜色 4 2" xfId="2241"/>
    <cellStyle name="强调文字颜色 4 2 2" xfId="2242"/>
    <cellStyle name="强调文字颜色 4 2 2 2" xfId="437"/>
    <cellStyle name="强调文字颜色 4 2 2 2 2" xfId="179"/>
    <cellStyle name="强调文字颜色 4 2 2 2 2 2" xfId="4796"/>
    <cellStyle name="强调文字颜色 4 2 2 2 3" xfId="2753"/>
    <cellStyle name="强调文字颜色 4 2 2 3" xfId="446"/>
    <cellStyle name="强调文字颜色 4 2 2 3 2" xfId="2754"/>
    <cellStyle name="强调文字颜色 4 2 2 4" xfId="2752"/>
    <cellStyle name="强调文字颜色 4 2 3" xfId="2243"/>
    <cellStyle name="强调文字颜色 4 2 3 2" xfId="459"/>
    <cellStyle name="强调文字颜色 4 2 3 2 2" xfId="267"/>
    <cellStyle name="强调文字颜色 4 2 3 2 2 2" xfId="4799"/>
    <cellStyle name="强调文字颜色 4 2 3 2 3" xfId="4798"/>
    <cellStyle name="强调文字颜色 4 2 3 3" xfId="544"/>
    <cellStyle name="强调文字颜色 4 2 3 3 2" xfId="4800"/>
    <cellStyle name="强调文字颜色 4 2 3 4" xfId="2755"/>
    <cellStyle name="强调文字颜色 4 2 3 5" xfId="4797"/>
    <cellStyle name="强调文字颜色 4 2 4" xfId="2244"/>
    <cellStyle name="强调文字颜色 4 2 4 2" xfId="390"/>
    <cellStyle name="强调文字颜色 4 2 4 2 2" xfId="4802"/>
    <cellStyle name="强调文字颜色 4 2 4 3" xfId="4801"/>
    <cellStyle name="强调文字颜色 4 2 5" xfId="1412"/>
    <cellStyle name="强调文字颜色 4 2 5 2" xfId="4803"/>
    <cellStyle name="强调文字颜色 4 2 6" xfId="2751"/>
    <cellStyle name="强调文字颜色 4 2 7" xfId="4795"/>
    <cellStyle name="强调文字颜色 4 3" xfId="2245"/>
    <cellStyle name="强调文字颜色 4 3 2" xfId="2246"/>
    <cellStyle name="强调文字颜色 4 3 2 2" xfId="471"/>
    <cellStyle name="强调文字颜色 4 3 2 2 2" xfId="451"/>
    <cellStyle name="强调文字颜色 4 3 2 2 2 2" xfId="4806"/>
    <cellStyle name="强调文字颜色 4 3 2 2 3" xfId="4805"/>
    <cellStyle name="强调文字颜色 4 3 2 3" xfId="479"/>
    <cellStyle name="强调文字颜色 4 3 2 3 2" xfId="4807"/>
    <cellStyle name="强调文字颜色 4 3 2 4" xfId="4804"/>
    <cellStyle name="强调文字颜色 4 3 3" xfId="868"/>
    <cellStyle name="强调文字颜色 4 3 3 2" xfId="34"/>
    <cellStyle name="强调文字颜色 4 3 3 2 2" xfId="4809"/>
    <cellStyle name="强调文字颜色 4 3 3 3" xfId="4808"/>
    <cellStyle name="强调文字颜色 4 3 4" xfId="870"/>
    <cellStyle name="强调文字颜色 4 3 4 2" xfId="4810"/>
    <cellStyle name="强调文字颜色 4 3 5" xfId="2756"/>
    <cellStyle name="强调文字颜色 4 4" xfId="2247"/>
    <cellStyle name="强调文字颜色 4 4 2" xfId="2248"/>
    <cellStyle name="强调文字颜色 4 4 2 2" xfId="2026"/>
    <cellStyle name="强调文字颜色 4 4 2 2 2" xfId="4813"/>
    <cellStyle name="强调文字颜色 4 4 2 3" xfId="4812"/>
    <cellStyle name="强调文字颜色 4 4 3" xfId="874"/>
    <cellStyle name="强调文字颜色 4 4 3 2" xfId="4814"/>
    <cellStyle name="强调文字颜色 4 4 4" xfId="4811"/>
    <cellStyle name="强调文字颜色 4 5" xfId="2249"/>
    <cellStyle name="强调文字颜色 4 5 2" xfId="2250"/>
    <cellStyle name="强调文字颜色 4 5 2 2" xfId="2251"/>
    <cellStyle name="强调文字颜色 4 5 2 2 2" xfId="4817"/>
    <cellStyle name="强调文字颜色 4 5 2 3" xfId="4816"/>
    <cellStyle name="强调文字颜色 4 5 3" xfId="2252"/>
    <cellStyle name="强调文字颜色 4 5 3 2" xfId="4818"/>
    <cellStyle name="强调文字颜色 4 5 4" xfId="4815"/>
    <cellStyle name="强调文字颜色 4 6" xfId="2253"/>
    <cellStyle name="强调文字颜色 4 6 2" xfId="2254"/>
    <cellStyle name="强调文字颜色 4 6 2 2" xfId="4820"/>
    <cellStyle name="强调文字颜色 4 6 3" xfId="4819"/>
    <cellStyle name="强调文字颜色 4 7" xfId="2255"/>
    <cellStyle name="强调文字颜色 4 7 2" xfId="4821"/>
    <cellStyle name="强调文字颜色 4 8" xfId="2750"/>
    <cellStyle name="强调文字颜色 4 9" xfId="4794"/>
    <cellStyle name="强调文字颜色 5" xfId="1176"/>
    <cellStyle name="强调文字颜色 5 2" xfId="1180"/>
    <cellStyle name="强调文字颜色 5 2 2" xfId="1203"/>
    <cellStyle name="强调文字颜色 5 2 2 2" xfId="2256"/>
    <cellStyle name="强调文字颜色 5 2 2 2 2" xfId="2257"/>
    <cellStyle name="强调文字颜色 5 2 2 2 2 2" xfId="4824"/>
    <cellStyle name="强调文字颜色 5 2 2 2 3" xfId="2760"/>
    <cellStyle name="强调文字颜色 5 2 2 3" xfId="2258"/>
    <cellStyle name="强调文字颜色 5 2 2 3 2" xfId="2761"/>
    <cellStyle name="强调文字颜色 5 2 2 4" xfId="2759"/>
    <cellStyle name="强调文字颜色 5 2 3" xfId="1205"/>
    <cellStyle name="强调文字颜色 5 2 3 2" xfId="2259"/>
    <cellStyle name="强调文字颜色 5 2 3 2 2" xfId="2260"/>
    <cellStyle name="强调文字颜色 5 2 3 2 2 2" xfId="4827"/>
    <cellStyle name="强调文字颜色 5 2 3 2 3" xfId="4826"/>
    <cellStyle name="强调文字颜色 5 2 3 3" xfId="2261"/>
    <cellStyle name="强调文字颜色 5 2 3 3 2" xfId="4828"/>
    <cellStyle name="强调文字颜色 5 2 3 4" xfId="2762"/>
    <cellStyle name="强调文字颜色 5 2 3 5" xfId="4825"/>
    <cellStyle name="强调文字颜色 5 2 4" xfId="2262"/>
    <cellStyle name="强调文字颜色 5 2 4 2" xfId="2263"/>
    <cellStyle name="强调文字颜色 5 2 4 2 2" xfId="4830"/>
    <cellStyle name="强调文字颜色 5 2 4 3" xfId="4829"/>
    <cellStyle name="强调文字颜色 5 2 5" xfId="2265"/>
    <cellStyle name="强调文字颜色 5 2 5 2" xfId="4831"/>
    <cellStyle name="强调文字颜色 5 2 6" xfId="2758"/>
    <cellStyle name="强调文字颜色 5 2 7" xfId="4823"/>
    <cellStyle name="强调文字颜色 5 3" xfId="2266"/>
    <cellStyle name="强调文字颜色 5 3 2" xfId="2267"/>
    <cellStyle name="强调文字颜色 5 3 2 2" xfId="2268"/>
    <cellStyle name="强调文字颜色 5 3 2 2 2" xfId="2269"/>
    <cellStyle name="强调文字颜色 5 3 2 2 2 2" xfId="4834"/>
    <cellStyle name="强调文字颜色 5 3 2 2 3" xfId="4833"/>
    <cellStyle name="强调文字颜色 5 3 2 3" xfId="2270"/>
    <cellStyle name="强调文字颜色 5 3 2 3 2" xfId="4835"/>
    <cellStyle name="强调文字颜色 5 3 2 4" xfId="4832"/>
    <cellStyle name="强调文字颜色 5 3 3" xfId="879"/>
    <cellStyle name="强调文字颜色 5 3 3 2" xfId="2271"/>
    <cellStyle name="强调文字颜色 5 3 3 2 2" xfId="4837"/>
    <cellStyle name="强调文字颜色 5 3 3 3" xfId="4836"/>
    <cellStyle name="强调文字颜色 5 3 4" xfId="2272"/>
    <cellStyle name="强调文字颜色 5 3 4 2" xfId="4838"/>
    <cellStyle name="强调文字颜色 5 3 5" xfId="2763"/>
    <cellStyle name="强调文字颜色 5 4" xfId="2273"/>
    <cellStyle name="强调文字颜色 5 4 2" xfId="1917"/>
    <cellStyle name="强调文字颜色 5 4 2 2" xfId="2274"/>
    <cellStyle name="强调文字颜色 5 4 2 2 2" xfId="4841"/>
    <cellStyle name="强调文字颜色 5 4 2 3" xfId="4840"/>
    <cellStyle name="强调文字颜色 5 4 3" xfId="1919"/>
    <cellStyle name="强调文字颜色 5 4 3 2" xfId="4842"/>
    <cellStyle name="强调文字颜色 5 4 4" xfId="4839"/>
    <cellStyle name="强调文字颜色 5 5" xfId="2275"/>
    <cellStyle name="强调文字颜色 5 5 2" xfId="2276"/>
    <cellStyle name="强调文字颜色 5 5 2 2" xfId="2278"/>
    <cellStyle name="强调文字颜色 5 5 2 2 2" xfId="4845"/>
    <cellStyle name="强调文字颜色 5 5 2 3" xfId="4844"/>
    <cellStyle name="强调文字颜色 5 5 3" xfId="2279"/>
    <cellStyle name="强调文字颜色 5 5 3 2" xfId="4846"/>
    <cellStyle name="强调文字颜色 5 5 4" xfId="4843"/>
    <cellStyle name="强调文字颜色 5 6" xfId="2280"/>
    <cellStyle name="强调文字颜色 5 6 2" xfId="2281"/>
    <cellStyle name="强调文字颜色 5 6 2 2" xfId="4848"/>
    <cellStyle name="强调文字颜色 5 6 3" xfId="4847"/>
    <cellStyle name="强调文字颜色 5 7" xfId="2282"/>
    <cellStyle name="强调文字颜色 5 7 2" xfId="4849"/>
    <cellStyle name="强调文字颜色 5 8" xfId="2757"/>
    <cellStyle name="强调文字颜色 5 9" xfId="4822"/>
    <cellStyle name="强调文字颜色 6" xfId="1182"/>
    <cellStyle name="强调文字颜色 6 2" xfId="2283"/>
    <cellStyle name="强调文字颜色 6 2 2" xfId="2284"/>
    <cellStyle name="强调文字颜色 6 2 2 2" xfId="2285"/>
    <cellStyle name="强调文字颜色 6 2 2 2 2" xfId="2286"/>
    <cellStyle name="强调文字颜色 6 2 2 2 2 2" xfId="4852"/>
    <cellStyle name="强调文字颜色 6 2 2 2 3" xfId="2767"/>
    <cellStyle name="强调文字颜色 6 2 2 3" xfId="2287"/>
    <cellStyle name="强调文字颜色 6 2 2 3 2" xfId="2768"/>
    <cellStyle name="强调文字颜色 6 2 2 4" xfId="2766"/>
    <cellStyle name="强调文字颜色 6 2 3" xfId="2288"/>
    <cellStyle name="强调文字颜色 6 2 3 2" xfId="2289"/>
    <cellStyle name="强调文字颜色 6 2 3 2 2" xfId="2290"/>
    <cellStyle name="强调文字颜色 6 2 3 2 2 2" xfId="4855"/>
    <cellStyle name="强调文字颜色 6 2 3 2 3" xfId="4854"/>
    <cellStyle name="强调文字颜色 6 2 3 3" xfId="2291"/>
    <cellStyle name="强调文字颜色 6 2 3 3 2" xfId="4856"/>
    <cellStyle name="强调文字颜色 6 2 3 4" xfId="2769"/>
    <cellStyle name="强调文字颜色 6 2 3 5" xfId="4853"/>
    <cellStyle name="强调文字颜色 6 2 4" xfId="2292"/>
    <cellStyle name="强调文字颜色 6 2 4 2" xfId="2293"/>
    <cellStyle name="强调文字颜色 6 2 4 2 2" xfId="4858"/>
    <cellStyle name="强调文字颜色 6 2 4 3" xfId="4857"/>
    <cellStyle name="强调文字颜色 6 2 5" xfId="2294"/>
    <cellStyle name="强调文字颜色 6 2 5 2" xfId="4859"/>
    <cellStyle name="强调文字颜色 6 2 6" xfId="2765"/>
    <cellStyle name="强调文字颜色 6 2 7" xfId="4851"/>
    <cellStyle name="强调文字颜色 6 3" xfId="2295"/>
    <cellStyle name="强调文字颜色 6 3 2" xfId="2296"/>
    <cellStyle name="强调文字颜色 6 3 2 2" xfId="2297"/>
    <cellStyle name="强调文字颜色 6 3 2 2 2" xfId="2298"/>
    <cellStyle name="强调文字颜色 6 3 2 2 2 2" xfId="4862"/>
    <cellStyle name="强调文字颜色 6 3 2 2 3" xfId="4861"/>
    <cellStyle name="强调文字颜色 6 3 2 3" xfId="2299"/>
    <cellStyle name="强调文字颜色 6 3 2 3 2" xfId="4863"/>
    <cellStyle name="强调文字颜色 6 3 2 4" xfId="4860"/>
    <cellStyle name="强调文字颜色 6 3 3" xfId="884"/>
    <cellStyle name="强调文字颜色 6 3 3 2" xfId="2300"/>
    <cellStyle name="强调文字颜色 6 3 3 2 2" xfId="4865"/>
    <cellStyle name="强调文字颜色 6 3 3 3" xfId="4864"/>
    <cellStyle name="强调文字颜色 6 3 4" xfId="2301"/>
    <cellStyle name="强调文字颜色 6 3 4 2" xfId="4866"/>
    <cellStyle name="强调文字颜色 6 3 5" xfId="2770"/>
    <cellStyle name="强调文字颜色 6 4" xfId="2302"/>
    <cellStyle name="强调文字颜色 6 4 2" xfId="2303"/>
    <cellStyle name="强调文字颜色 6 4 2 2" xfId="2304"/>
    <cellStyle name="强调文字颜色 6 4 2 2 2" xfId="4869"/>
    <cellStyle name="强调文字颜色 6 4 2 3" xfId="4868"/>
    <cellStyle name="强调文字颜色 6 4 3" xfId="2305"/>
    <cellStyle name="强调文字颜色 6 4 3 2" xfId="4870"/>
    <cellStyle name="强调文字颜色 6 4 4" xfId="4867"/>
    <cellStyle name="强调文字颜色 6 5" xfId="2306"/>
    <cellStyle name="强调文字颜色 6 5 2" xfId="2307"/>
    <cellStyle name="强调文字颜色 6 5 2 2" xfId="1488"/>
    <cellStyle name="强调文字颜色 6 5 2 2 2" xfId="4873"/>
    <cellStyle name="强调文字颜色 6 5 2 3" xfId="4872"/>
    <cellStyle name="强调文字颜色 6 5 3" xfId="2308"/>
    <cellStyle name="强调文字颜色 6 5 3 2" xfId="4874"/>
    <cellStyle name="强调文字颜色 6 5 4" xfId="4871"/>
    <cellStyle name="强调文字颜色 6 6" xfId="2309"/>
    <cellStyle name="强调文字颜色 6 6 2" xfId="2310"/>
    <cellStyle name="强调文字颜色 6 6 2 2" xfId="4876"/>
    <cellStyle name="强调文字颜色 6 6 3" xfId="4875"/>
    <cellStyle name="强调文字颜色 6 7" xfId="2311"/>
    <cellStyle name="强调文字颜色 6 7 2" xfId="4877"/>
    <cellStyle name="强调文字颜色 6 8" xfId="2764"/>
    <cellStyle name="强调文字颜色 6 9" xfId="4850"/>
    <cellStyle name="适中" xfId="2312"/>
    <cellStyle name="适中 2" xfId="1114"/>
    <cellStyle name="适中 2 2" xfId="2313"/>
    <cellStyle name="适中 2 2 2" xfId="1545"/>
    <cellStyle name="适中 2 2 2 2" xfId="2314"/>
    <cellStyle name="适中 2 2 2 2 2" xfId="4878"/>
    <cellStyle name="适中 2 2 2 3" xfId="2774"/>
    <cellStyle name="适中 2 2 3" xfId="2315"/>
    <cellStyle name="适中 2 2 3 2" xfId="2775"/>
    <cellStyle name="适中 2 2 4" xfId="2773"/>
    <cellStyle name="适中 2 3" xfId="2316"/>
    <cellStyle name="适中 2 3 2" xfId="2317"/>
    <cellStyle name="适中 2 3 2 2" xfId="4879"/>
    <cellStyle name="适中 2 3 3" xfId="2776"/>
    <cellStyle name="适中 2 4" xfId="674"/>
    <cellStyle name="适中 2 4 2" xfId="4880"/>
    <cellStyle name="适中 2 5" xfId="2772"/>
    <cellStyle name="适中 3" xfId="2318"/>
    <cellStyle name="适中 3 2" xfId="2319"/>
    <cellStyle name="适中 3 2 2" xfId="2320"/>
    <cellStyle name="适中 3 2 2 2" xfId="2321"/>
    <cellStyle name="适中 3 2 2 2 2" xfId="4883"/>
    <cellStyle name="适中 3 2 2 3" xfId="4882"/>
    <cellStyle name="适中 3 2 3" xfId="2322"/>
    <cellStyle name="适中 3 2 3 2" xfId="4884"/>
    <cellStyle name="适中 3 2 4" xfId="4881"/>
    <cellStyle name="适中 3 3" xfId="2323"/>
    <cellStyle name="适中 3 3 2" xfId="2324"/>
    <cellStyle name="适中 3 3 2 2" xfId="4886"/>
    <cellStyle name="适中 3 3 3" xfId="4885"/>
    <cellStyle name="适中 3 4" xfId="678"/>
    <cellStyle name="适中 3 4 2" xfId="4887"/>
    <cellStyle name="适中 3 5" xfId="2777"/>
    <cellStyle name="适中 4" xfId="2325"/>
    <cellStyle name="适中 4 2" xfId="2326"/>
    <cellStyle name="适中 4 2 2" xfId="2327"/>
    <cellStyle name="适中 4 2 2 2" xfId="4890"/>
    <cellStyle name="适中 4 2 3" xfId="4889"/>
    <cellStyle name="适中 4 3" xfId="2328"/>
    <cellStyle name="适中 4 3 2" xfId="4891"/>
    <cellStyle name="适中 4 4" xfId="4888"/>
    <cellStyle name="适中 5" xfId="2329"/>
    <cellStyle name="适中 5 2" xfId="2330"/>
    <cellStyle name="适中 5 2 2" xfId="2331"/>
    <cellStyle name="适中 5 2 2 2" xfId="4894"/>
    <cellStyle name="适中 5 2 3" xfId="4893"/>
    <cellStyle name="适中 5 3" xfId="2332"/>
    <cellStyle name="适中 5 3 2" xfId="4895"/>
    <cellStyle name="适中 5 4" xfId="4892"/>
    <cellStyle name="适中 6" xfId="2333"/>
    <cellStyle name="适中 6 2" xfId="2334"/>
    <cellStyle name="适中 6 2 2" xfId="4897"/>
    <cellStyle name="适中 6 3" xfId="4896"/>
    <cellStyle name="适中 7" xfId="2335"/>
    <cellStyle name="适中 7 2" xfId="4898"/>
    <cellStyle name="适中 8" xfId="2771"/>
    <cellStyle name="输出" xfId="85"/>
    <cellStyle name="输出 2" xfId="563"/>
    <cellStyle name="输出 2 2" xfId="2336"/>
    <cellStyle name="输出 2 2 2" xfId="1650"/>
    <cellStyle name="输出 2 2 2 2" xfId="1652"/>
    <cellStyle name="输出 2 2 2 2 2" xfId="4901"/>
    <cellStyle name="输出 2 2 2 3" xfId="2781"/>
    <cellStyle name="输出 2 2 3" xfId="1655"/>
    <cellStyle name="输出 2 2 3 2" xfId="2782"/>
    <cellStyle name="输出 2 2 4" xfId="2780"/>
    <cellStyle name="输出 2 3" xfId="2337"/>
    <cellStyle name="输出 2 3 2" xfId="1661"/>
    <cellStyle name="输出 2 3 2 2" xfId="2338"/>
    <cellStyle name="输出 2 3 2 2 2" xfId="4904"/>
    <cellStyle name="输出 2 3 2 3" xfId="4903"/>
    <cellStyle name="输出 2 3 3" xfId="1663"/>
    <cellStyle name="输出 2 3 3 2" xfId="4905"/>
    <cellStyle name="输出 2 3 4" xfId="2783"/>
    <cellStyle name="输出 2 3 5" xfId="4902"/>
    <cellStyle name="输出 2 4" xfId="2339"/>
    <cellStyle name="输出 2 4 2" xfId="1667"/>
    <cellStyle name="输出 2 4 2 2" xfId="4907"/>
    <cellStyle name="输出 2 4 3" xfId="4906"/>
    <cellStyle name="输出 2 5" xfId="1864"/>
    <cellStyle name="输出 2 5 2" xfId="4908"/>
    <cellStyle name="输出 2 6" xfId="2779"/>
    <cellStyle name="输出 2 7" xfId="4900"/>
    <cellStyle name="输出 3" xfId="2340"/>
    <cellStyle name="输出 3 2" xfId="2341"/>
    <cellStyle name="输出 3 2 2" xfId="2083"/>
    <cellStyle name="输出 3 2 2 2" xfId="2342"/>
    <cellStyle name="输出 3 2 2 2 2" xfId="4911"/>
    <cellStyle name="输出 3 2 2 3" xfId="4910"/>
    <cellStyle name="输出 3 2 3" xfId="2343"/>
    <cellStyle name="输出 3 2 3 2" xfId="4912"/>
    <cellStyle name="输出 3 2 4" xfId="4909"/>
    <cellStyle name="输出 3 3" xfId="2344"/>
    <cellStyle name="输出 3 3 2" xfId="2345"/>
    <cellStyle name="输出 3 3 2 2" xfId="4914"/>
    <cellStyle name="输出 3 3 3" xfId="4913"/>
    <cellStyle name="输出 3 4" xfId="2346"/>
    <cellStyle name="输出 3 4 2" xfId="4915"/>
    <cellStyle name="输出 3 5" xfId="2784"/>
    <cellStyle name="输出 4" xfId="1310"/>
    <cellStyle name="输出 4 2" xfId="1692"/>
    <cellStyle name="输出 4 2 2" xfId="1696"/>
    <cellStyle name="输出 4 2 2 2" xfId="4918"/>
    <cellStyle name="输出 4 2 3" xfId="4917"/>
    <cellStyle name="输出 4 3" xfId="1730"/>
    <cellStyle name="输出 4 3 2" xfId="4919"/>
    <cellStyle name="输出 4 4" xfId="4916"/>
    <cellStyle name="输出 5" xfId="2209"/>
    <cellStyle name="输出 5 2" xfId="2347"/>
    <cellStyle name="输出 5 2 2" xfId="2348"/>
    <cellStyle name="输出 5 2 2 2" xfId="4922"/>
    <cellStyle name="输出 5 2 3" xfId="4921"/>
    <cellStyle name="输出 5 3" xfId="2349"/>
    <cellStyle name="输出 5 3 2" xfId="4923"/>
    <cellStyle name="输出 5 4" xfId="4920"/>
    <cellStyle name="输出 6" xfId="1418"/>
    <cellStyle name="输出 6 2" xfId="2264"/>
    <cellStyle name="输出 6 2 2" xfId="4925"/>
    <cellStyle name="输出 6 3" xfId="4924"/>
    <cellStyle name="输出 7" xfId="2162"/>
    <cellStyle name="输出 7 2" xfId="4926"/>
    <cellStyle name="输出 8" xfId="2778"/>
    <cellStyle name="输出 9" xfId="4899"/>
    <cellStyle name="输入" xfId="2216"/>
    <cellStyle name="输入 2" xfId="1684"/>
    <cellStyle name="输入 2 2" xfId="2218"/>
    <cellStyle name="输入 2 2 2" xfId="2350"/>
    <cellStyle name="输入 2 2 2 2" xfId="2351"/>
    <cellStyle name="输入 2 2 2 2 2" xfId="4927"/>
    <cellStyle name="输入 2 2 2 3" xfId="2788"/>
    <cellStyle name="输入 2 2 3" xfId="2352"/>
    <cellStyle name="输入 2 2 3 2" xfId="2789"/>
    <cellStyle name="输入 2 2 4" xfId="2787"/>
    <cellStyle name="输入 2 3" xfId="2353"/>
    <cellStyle name="输入 2 3 2" xfId="2354"/>
    <cellStyle name="输入 2 3 2 2" xfId="4928"/>
    <cellStyle name="输入 2 3 3" xfId="2790"/>
    <cellStyle name="输入 2 4" xfId="2355"/>
    <cellStyle name="输入 2 4 2" xfId="4929"/>
    <cellStyle name="输入 2 5" xfId="2786"/>
    <cellStyle name="输入 3" xfId="534"/>
    <cellStyle name="输入 3 2" xfId="2356"/>
    <cellStyle name="输入 3 2 2" xfId="2357"/>
    <cellStyle name="输入 3 2 2 2" xfId="2358"/>
    <cellStyle name="输入 3 2 2 2 2" xfId="4932"/>
    <cellStyle name="输入 3 2 2 3" xfId="4931"/>
    <cellStyle name="输入 3 2 3" xfId="2359"/>
    <cellStyle name="输入 3 2 3 2" xfId="4933"/>
    <cellStyle name="输入 3 2 4" xfId="4930"/>
    <cellStyle name="输入 3 3" xfId="2190"/>
    <cellStyle name="输入 3 3 2" xfId="2360"/>
    <cellStyle name="输入 3 3 2 2" xfId="4935"/>
    <cellStyle name="输入 3 3 3" xfId="4934"/>
    <cellStyle name="输入 3 4" xfId="2277"/>
    <cellStyle name="输入 3 4 2" xfId="4936"/>
    <cellStyle name="输入 3 5" xfId="2791"/>
    <cellStyle name="输入 4" xfId="537"/>
    <cellStyle name="输入 4 2" xfId="2361"/>
    <cellStyle name="输入 4 2 2" xfId="971"/>
    <cellStyle name="输入 4 2 2 2" xfId="4939"/>
    <cellStyle name="输入 4 2 3" xfId="4938"/>
    <cellStyle name="输入 4 3" xfId="2362"/>
    <cellStyle name="输入 4 3 2" xfId="4940"/>
    <cellStyle name="输入 4 4" xfId="4937"/>
    <cellStyle name="输入 5" xfId="402"/>
    <cellStyle name="输入 5 2" xfId="2363"/>
    <cellStyle name="输入 5 2 2" xfId="1014"/>
    <cellStyle name="输入 5 2 2 2" xfId="4943"/>
    <cellStyle name="输入 5 2 3" xfId="4942"/>
    <cellStyle name="输入 5 3" xfId="2364"/>
    <cellStyle name="输入 5 3 2" xfId="4944"/>
    <cellStyle name="输入 5 4" xfId="4941"/>
    <cellStyle name="输入 6" xfId="407"/>
    <cellStyle name="输入 6 2" xfId="1006"/>
    <cellStyle name="输入 6 2 2" xfId="4946"/>
    <cellStyle name="输入 6 3" xfId="4945"/>
    <cellStyle name="输入 7" xfId="411"/>
    <cellStyle name="输入 7 2" xfId="4947"/>
    <cellStyle name="输入 8" xfId="2785"/>
    <cellStyle name="数字" xfId="2365"/>
    <cellStyle name="数字 2" xfId="2366"/>
    <cellStyle name="数字 2 2" xfId="2367"/>
    <cellStyle name="数字 2 2 2" xfId="2368"/>
    <cellStyle name="数字 2 2 2 2" xfId="929"/>
    <cellStyle name="数字 2 2 3" xfId="2369"/>
    <cellStyle name="数字 2 3" xfId="2370"/>
    <cellStyle name="数字 2 3 2" xfId="2371"/>
    <cellStyle name="数字 2 4" xfId="642"/>
    <cellStyle name="数字 3" xfId="2372"/>
    <cellStyle name="数字 3 2" xfId="2373"/>
    <cellStyle name="数字 3 2 2" xfId="2374"/>
    <cellStyle name="数字 3 3" xfId="2375"/>
    <cellStyle name="数字 4" xfId="2376"/>
    <cellStyle name="数字 4 2" xfId="2377"/>
    <cellStyle name="数字 5" xfId="2378"/>
    <cellStyle name="未定义" xfId="2379"/>
    <cellStyle name="未定义 2" xfId="4948"/>
    <cellStyle name="小数" xfId="2380"/>
    <cellStyle name="小数 2" xfId="2066"/>
    <cellStyle name="小数 2 2" xfId="2068"/>
    <cellStyle name="小数 2 2 2" xfId="1160"/>
    <cellStyle name="小数 2 2 2 2" xfId="1164"/>
    <cellStyle name="小数 2 2 3" xfId="1166"/>
    <cellStyle name="小数 2 3" xfId="2070"/>
    <cellStyle name="小数 2 3 2" xfId="1172"/>
    <cellStyle name="小数 2 4" xfId="2381"/>
    <cellStyle name="小数 3" xfId="2072"/>
    <cellStyle name="小数 3 2" xfId="2074"/>
    <cellStyle name="小数 3 2 2" xfId="2076"/>
    <cellStyle name="小数 3 3" xfId="2078"/>
    <cellStyle name="小数 4" xfId="1675"/>
    <cellStyle name="小数 4 2" xfId="2080"/>
    <cellStyle name="小数 5" xfId="2082"/>
    <cellStyle name="样式 1" xfId="2382"/>
    <cellStyle name="样式 1 2" xfId="2792"/>
    <cellStyle name="着色 1" xfId="2713"/>
    <cellStyle name="着色 1 2" xfId="2812"/>
    <cellStyle name="着色 2" xfId="2711"/>
    <cellStyle name="着色 2 2" xfId="2814"/>
    <cellStyle name="着色 3" xfId="2563"/>
    <cellStyle name="着色 3 2" xfId="2829"/>
    <cellStyle name="着色 4" xfId="2562"/>
    <cellStyle name="着色 4 2" xfId="2830"/>
    <cellStyle name="着色 5" xfId="2564"/>
    <cellStyle name="着色 5 2" xfId="2828"/>
    <cellStyle name="着色 6" xfId="2561"/>
    <cellStyle name="着色 6 2" xfId="2831"/>
    <cellStyle name="寘嬫愗傝 [0.00]_Region Orders (2)" xfId="2836"/>
    <cellStyle name="注释" xfId="1019"/>
    <cellStyle name="注释 10" xfId="2832"/>
    <cellStyle name="注释 2" xfId="1021"/>
    <cellStyle name="注释 2 2" xfId="887"/>
    <cellStyle name="注释 2 2 2" xfId="890"/>
    <cellStyle name="注释 2 2 2 2" xfId="2383"/>
    <cellStyle name="注释 2 2 2 2 2" xfId="4951"/>
    <cellStyle name="注释 2 2 2 3" xfId="2796"/>
    <cellStyle name="注释 2 2 2 4" xfId="4950"/>
    <cellStyle name="注释 2 2 3" xfId="2384"/>
    <cellStyle name="注释 2 2 3 2" xfId="2797"/>
    <cellStyle name="注释 2 2 3 3" xfId="4952"/>
    <cellStyle name="注释 2 2 4" xfId="2795"/>
    <cellStyle name="注释 2 2 5" xfId="4949"/>
    <cellStyle name="注释 2 3" xfId="893"/>
    <cellStyle name="注释 2 3 2" xfId="1621"/>
    <cellStyle name="注释 2 3 2 2" xfId="4954"/>
    <cellStyle name="注释 2 3 3" xfId="2798"/>
    <cellStyle name="注释 2 3 4" xfId="4953"/>
    <cellStyle name="注释 2 4" xfId="2385"/>
    <cellStyle name="注释 2 4 2" xfId="2799"/>
    <cellStyle name="注释 2 4 3" xfId="4955"/>
    <cellStyle name="注释 2 5" xfId="2794"/>
    <cellStyle name="注释 3" xfId="1023"/>
    <cellStyle name="注释 3 2" xfId="951"/>
    <cellStyle name="注释 3 2 2" xfId="955"/>
    <cellStyle name="注释 3 2 2 2" xfId="2386"/>
    <cellStyle name="注释 3 2 2 2 2" xfId="4958"/>
    <cellStyle name="注释 3 2 2 3" xfId="4957"/>
    <cellStyle name="注释 3 2 3" xfId="1524"/>
    <cellStyle name="注释 3 2 3 2" xfId="4959"/>
    <cellStyle name="注释 3 2 4" xfId="4956"/>
    <cellStyle name="注释 3 3" xfId="958"/>
    <cellStyle name="注释 3 3 2" xfId="2387"/>
    <cellStyle name="注释 3 3 2 2" xfId="4961"/>
    <cellStyle name="注释 3 3 3" xfId="4960"/>
    <cellStyle name="注释 3 4" xfId="2388"/>
    <cellStyle name="注释 3 4 2" xfId="4962"/>
    <cellStyle name="注释 3 5" xfId="2800"/>
    <cellStyle name="注释 4" xfId="1025"/>
    <cellStyle name="注释 4 2" xfId="1091"/>
    <cellStyle name="注释 4 2 2" xfId="1532"/>
    <cellStyle name="注释 4 2 2 2" xfId="4965"/>
    <cellStyle name="注释 4 2 3" xfId="4964"/>
    <cellStyle name="注释 4 3" xfId="1535"/>
    <cellStyle name="注释 4 3 2" xfId="4966"/>
    <cellStyle name="注释 4 4" xfId="4963"/>
    <cellStyle name="注释 5" xfId="2389"/>
    <cellStyle name="注释 5 2" xfId="2058"/>
    <cellStyle name="注释 5 2 2" xfId="256"/>
    <cellStyle name="注释 5 2 2 2" xfId="4969"/>
    <cellStyle name="注释 5 2 3" xfId="4968"/>
    <cellStyle name="注释 5 3" xfId="2390"/>
    <cellStyle name="注释 5 3 2" xfId="4970"/>
    <cellStyle name="注释 5 4" xfId="4967"/>
    <cellStyle name="注释 6" xfId="2391"/>
    <cellStyle name="注释 6 2" xfId="2392"/>
    <cellStyle name="注释 6 2 2" xfId="4972"/>
    <cellStyle name="注释 6 3" xfId="4971"/>
    <cellStyle name="注释 7" xfId="704"/>
    <cellStyle name="注释 7 2" xfId="4973"/>
    <cellStyle name="注释 8" xfId="2793"/>
    <cellStyle name="注释 9" xfId="2537"/>
  </cellStyles>
  <dxfs count="11">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val="0"/>
        <condense val="0"/>
        <extend val="0"/>
        <color indexed="10"/>
      </font>
    </dxf>
    <dxf>
      <font>
        <b/>
        <i val="0"/>
        <condense val="0"/>
        <extend val="0"/>
      </font>
    </dxf>
    <dxf>
      <font>
        <b val="0"/>
        <condense val="0"/>
        <extend val="0"/>
        <color indexed="1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000__x0000__x0000__x0000__x0"/>
      <sheetName val="_x0000__x0000__x005"/>
      <sheetName val="_x005f_x005f_x005f_x0000__x005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B5:B6"/>
  <sheetViews>
    <sheetView workbookViewId="0">
      <selection activeCell="B6" sqref="B6"/>
    </sheetView>
  </sheetViews>
  <sheetFormatPr defaultRowHeight="14.25"/>
  <cols>
    <col min="1" max="1" width="10.5" customWidth="1"/>
    <col min="2" max="2" width="63.875" customWidth="1"/>
  </cols>
  <sheetData>
    <row r="5" spans="2:2" ht="116.45" customHeight="1"/>
    <row r="6" spans="2:2" ht="112.15" customHeight="1">
      <c r="B6" s="200" t="s">
        <v>1641</v>
      </c>
    </row>
  </sheetData>
  <phoneticPr fontId="38" type="noConversion"/>
  <printOptions horizontalCentered="1"/>
  <pageMargins left="0.70866141732283472" right="0.70866141732283472" top="0.74803149606299213" bottom="0.74803149606299213" header="0.31496062992125984" footer="0.31496062992125984"/>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dimension ref="A1:D27"/>
  <sheetViews>
    <sheetView workbookViewId="0">
      <pane ySplit="12" topLeftCell="A19" activePane="bottomLeft" state="frozen"/>
      <selection pane="bottomLeft" sqref="A1:D1"/>
    </sheetView>
  </sheetViews>
  <sheetFormatPr defaultColWidth="9" defaultRowHeight="13.5"/>
  <cols>
    <col min="1" max="1" width="33.25" style="94" customWidth="1"/>
    <col min="2" max="2" width="12.25" style="94" customWidth="1"/>
    <col min="3" max="3" width="11.75" style="94" customWidth="1"/>
    <col min="4" max="4" width="21.75" style="94" customWidth="1"/>
    <col min="5" max="16384" width="9" style="94"/>
  </cols>
  <sheetData>
    <row r="1" spans="1:4" s="91" customFormat="1" ht="27.75" customHeight="1">
      <c r="A1" s="339" t="s">
        <v>1623</v>
      </c>
      <c r="B1" s="339"/>
      <c r="C1" s="339"/>
      <c r="D1" s="339"/>
    </row>
    <row r="2" spans="1:4" s="91" customFormat="1" ht="14.25">
      <c r="A2" s="92"/>
      <c r="B2" s="338" t="s">
        <v>162</v>
      </c>
      <c r="C2" s="338"/>
      <c r="D2" s="338"/>
    </row>
    <row r="3" spans="1:4" ht="34.9" customHeight="1">
      <c r="A3" s="93" t="s">
        <v>1542</v>
      </c>
      <c r="B3" s="196" t="s">
        <v>1624</v>
      </c>
      <c r="C3" s="196" t="s">
        <v>1625</v>
      </c>
      <c r="D3" s="197" t="s">
        <v>157</v>
      </c>
    </row>
    <row r="4" spans="1:4" ht="18" customHeight="1">
      <c r="A4" s="95" t="s">
        <v>1543</v>
      </c>
      <c r="B4" s="96">
        <v>1651</v>
      </c>
      <c r="C4" s="96">
        <v>1783</v>
      </c>
      <c r="D4" s="199">
        <f>B4/C4</f>
        <v>0.92600000000000005</v>
      </c>
    </row>
    <row r="5" spans="1:4" ht="18" customHeight="1">
      <c r="A5" s="95" t="s">
        <v>1544</v>
      </c>
      <c r="B5" s="96">
        <v>3</v>
      </c>
      <c r="C5" s="96"/>
      <c r="D5" s="199"/>
    </row>
    <row r="6" spans="1:4" ht="18" customHeight="1">
      <c r="A6" s="95" t="s">
        <v>1545</v>
      </c>
      <c r="B6" s="96">
        <v>825</v>
      </c>
      <c r="C6" s="96">
        <v>941</v>
      </c>
      <c r="D6" s="199">
        <f t="shared" ref="D6:D20" si="0">B6/C6</f>
        <v>0.87670000000000003</v>
      </c>
    </row>
    <row r="7" spans="1:4" ht="18" customHeight="1">
      <c r="A7" s="95" t="s">
        <v>1546</v>
      </c>
      <c r="B7" s="96">
        <v>83</v>
      </c>
      <c r="C7" s="96">
        <v>115</v>
      </c>
      <c r="D7" s="199">
        <f t="shared" si="0"/>
        <v>0.72170000000000001</v>
      </c>
    </row>
    <row r="8" spans="1:4" ht="18" customHeight="1">
      <c r="A8" s="95" t="s">
        <v>1547</v>
      </c>
      <c r="B8" s="96">
        <v>742</v>
      </c>
      <c r="C8" s="96">
        <v>826</v>
      </c>
      <c r="D8" s="199">
        <f t="shared" si="0"/>
        <v>0.89829999999999999</v>
      </c>
    </row>
    <row r="9" spans="1:4" ht="18" customHeight="1">
      <c r="A9" s="95" t="s">
        <v>1548</v>
      </c>
      <c r="B9" s="96">
        <v>823</v>
      </c>
      <c r="C9" s="96">
        <v>842</v>
      </c>
      <c r="D9" s="199">
        <f t="shared" si="0"/>
        <v>0.97740000000000005</v>
      </c>
    </row>
    <row r="10" spans="1:4" ht="18" customHeight="1">
      <c r="A10" s="95" t="s">
        <v>1549</v>
      </c>
      <c r="B10" s="96">
        <v>823</v>
      </c>
      <c r="C10" s="96">
        <v>842</v>
      </c>
      <c r="D10" s="199">
        <f t="shared" si="0"/>
        <v>0.97740000000000005</v>
      </c>
    </row>
    <row r="11" spans="1:4" ht="18" customHeight="1">
      <c r="A11" s="95" t="s">
        <v>1550</v>
      </c>
      <c r="B11" s="96">
        <v>0</v>
      </c>
      <c r="C11" s="96">
        <v>0</v>
      </c>
      <c r="D11" s="199"/>
    </row>
    <row r="12" spans="1:4" ht="18" customHeight="1">
      <c r="A12" s="95" t="s">
        <v>1551</v>
      </c>
      <c r="B12" s="96">
        <v>0</v>
      </c>
      <c r="C12" s="96">
        <v>0</v>
      </c>
      <c r="D12" s="199"/>
    </row>
    <row r="13" spans="1:4" ht="18" customHeight="1">
      <c r="A13" s="95" t="s">
        <v>1552</v>
      </c>
      <c r="B13" s="97"/>
      <c r="C13" s="97"/>
      <c r="D13" s="199"/>
    </row>
    <row r="14" spans="1:4" ht="18" customHeight="1">
      <c r="A14" s="95" t="s">
        <v>1553</v>
      </c>
      <c r="B14" s="96">
        <v>1</v>
      </c>
      <c r="C14" s="96">
        <v>0</v>
      </c>
      <c r="D14" s="199"/>
    </row>
    <row r="15" spans="1:4" ht="18" customHeight="1">
      <c r="A15" s="95" t="s">
        <v>1554</v>
      </c>
      <c r="B15" s="96">
        <v>2</v>
      </c>
      <c r="C15" s="96">
        <v>0</v>
      </c>
      <c r="D15" s="199"/>
    </row>
    <row r="16" spans="1:4" ht="18" customHeight="1">
      <c r="A16" s="95" t="s">
        <v>1555</v>
      </c>
      <c r="B16" s="96">
        <v>2</v>
      </c>
      <c r="C16" s="96">
        <v>20</v>
      </c>
      <c r="D16" s="199">
        <f t="shared" si="0"/>
        <v>0.1</v>
      </c>
    </row>
    <row r="17" spans="1:4" ht="18" customHeight="1">
      <c r="A17" s="95" t="s">
        <v>1556</v>
      </c>
      <c r="B17" s="96">
        <v>311</v>
      </c>
      <c r="C17" s="96">
        <v>340</v>
      </c>
      <c r="D17" s="199">
        <f t="shared" si="0"/>
        <v>0.91469999999999996</v>
      </c>
    </row>
    <row r="18" spans="1:4" ht="18" customHeight="1">
      <c r="A18" s="95" t="s">
        <v>1557</v>
      </c>
      <c r="B18" s="96">
        <v>9205</v>
      </c>
      <c r="C18" s="96">
        <v>9304</v>
      </c>
      <c r="D18" s="199">
        <f t="shared" si="0"/>
        <v>0.98939999999999995</v>
      </c>
    </row>
    <row r="19" spans="1:4" ht="18" customHeight="1">
      <c r="A19" s="95" t="s">
        <v>1558</v>
      </c>
      <c r="B19" s="96">
        <v>0</v>
      </c>
      <c r="C19" s="96">
        <v>0</v>
      </c>
      <c r="D19" s="199"/>
    </row>
    <row r="20" spans="1:4" ht="18" customHeight="1">
      <c r="A20" s="95" t="s">
        <v>1559</v>
      </c>
      <c r="B20" s="96">
        <v>75103</v>
      </c>
      <c r="C20" s="96">
        <v>78164</v>
      </c>
      <c r="D20" s="199">
        <f t="shared" si="0"/>
        <v>0.96079999999999999</v>
      </c>
    </row>
    <row r="21" spans="1:4" ht="18" customHeight="1">
      <c r="A21" s="95" t="s">
        <v>1560</v>
      </c>
      <c r="B21" s="96">
        <v>0</v>
      </c>
      <c r="C21" s="96">
        <v>0</v>
      </c>
      <c r="D21" s="199">
        <v>0</v>
      </c>
    </row>
    <row r="22" spans="1:4" ht="18" customHeight="1">
      <c r="A22" s="95" t="s">
        <v>1561</v>
      </c>
      <c r="B22" s="96">
        <v>0</v>
      </c>
      <c r="C22" s="96">
        <v>0</v>
      </c>
      <c r="D22" s="199"/>
    </row>
    <row r="23" spans="1:4" ht="18" customHeight="1">
      <c r="A23" s="95" t="s">
        <v>1562</v>
      </c>
      <c r="B23" s="96">
        <v>0</v>
      </c>
      <c r="C23" s="96">
        <v>0</v>
      </c>
      <c r="D23" s="199"/>
    </row>
    <row r="25" spans="1:4" ht="14.25">
      <c r="A25" s="198" t="s">
        <v>1626</v>
      </c>
      <c r="B25" s="198"/>
      <c r="C25" s="198"/>
      <c r="D25" s="198"/>
    </row>
    <row r="26" spans="1:4" ht="104.45" customHeight="1">
      <c r="A26" s="337" t="s">
        <v>1627</v>
      </c>
      <c r="B26" s="337"/>
      <c r="C26" s="337"/>
      <c r="D26" s="337"/>
    </row>
    <row r="27" spans="1:4" ht="124.9" customHeight="1">
      <c r="A27" s="337" t="s">
        <v>1794</v>
      </c>
      <c r="B27" s="337"/>
      <c r="C27" s="337"/>
      <c r="D27" s="337"/>
    </row>
  </sheetData>
  <mergeCells count="4">
    <mergeCell ref="A26:D26"/>
    <mergeCell ref="A27:D27"/>
    <mergeCell ref="B2:D2"/>
    <mergeCell ref="A1:D1"/>
  </mergeCells>
  <phoneticPr fontId="38" type="noConversion"/>
  <printOptions horizontalCentered="1" verticalCentered="1"/>
  <pageMargins left="0.70866141732283472" right="0.70866141732283472" top="0.74803149606299213" bottom="0.74803149606299213" header="0.31496062992125984" footer="0.31496062992125984"/>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sheetPr>
    <pageSetUpPr fitToPage="1"/>
  </sheetPr>
  <dimension ref="A1:F33"/>
  <sheetViews>
    <sheetView showZeros="0" topLeftCell="A25" workbookViewId="0">
      <selection activeCell="A30" sqref="A30"/>
    </sheetView>
  </sheetViews>
  <sheetFormatPr defaultColWidth="8.75" defaultRowHeight="14.25"/>
  <cols>
    <col min="1" max="1" width="39" style="7" customWidth="1"/>
    <col min="2" max="2" width="10.625" style="141" customWidth="1"/>
    <col min="3" max="3" width="10.25" style="7" customWidth="1"/>
    <col min="4" max="4" width="12.125" style="7" customWidth="1"/>
    <col min="5" max="5" width="12.75" style="85" customWidth="1"/>
    <col min="6" max="6" width="0" style="7" hidden="1" customWidth="1"/>
    <col min="7" max="16384" width="8.75" style="7"/>
  </cols>
  <sheetData>
    <row r="1" spans="1:6" ht="21">
      <c r="A1" s="340" t="s">
        <v>1563</v>
      </c>
      <c r="B1" s="340"/>
      <c r="C1" s="340"/>
      <c r="D1" s="340"/>
      <c r="E1" s="340"/>
    </row>
    <row r="2" spans="1:6">
      <c r="A2" s="234"/>
      <c r="B2" s="140"/>
      <c r="E2" s="88" t="s">
        <v>149</v>
      </c>
    </row>
    <row r="3" spans="1:6" ht="40.5">
      <c r="A3" s="235" t="s">
        <v>142</v>
      </c>
      <c r="B3" s="54" t="s">
        <v>150</v>
      </c>
      <c r="C3" s="55" t="s">
        <v>151</v>
      </c>
      <c r="D3" s="55" t="s">
        <v>152</v>
      </c>
      <c r="E3" s="86" t="s">
        <v>153</v>
      </c>
      <c r="F3" s="7" t="s">
        <v>1565</v>
      </c>
    </row>
    <row r="4" spans="1:6" ht="25.9" customHeight="1">
      <c r="A4" s="236" t="s">
        <v>1287</v>
      </c>
      <c r="B4" s="237">
        <v>0</v>
      </c>
      <c r="C4" s="238">
        <v>0</v>
      </c>
      <c r="D4" s="239"/>
      <c r="E4" s="90"/>
    </row>
    <row r="5" spans="1:6" ht="25.9" customHeight="1">
      <c r="A5" s="236" t="s">
        <v>1288</v>
      </c>
      <c r="B5" s="237">
        <v>0</v>
      </c>
      <c r="C5" s="238">
        <v>0</v>
      </c>
      <c r="D5" s="239"/>
      <c r="E5" s="90"/>
    </row>
    <row r="6" spans="1:6" ht="25.9" customHeight="1">
      <c r="A6" s="236" t="s">
        <v>1273</v>
      </c>
      <c r="B6" s="237">
        <v>0</v>
      </c>
      <c r="C6" s="238">
        <v>0</v>
      </c>
      <c r="D6" s="239"/>
      <c r="E6" s="90"/>
    </row>
    <row r="7" spans="1:6" ht="25.9" customHeight="1">
      <c r="A7" s="236" t="s">
        <v>1289</v>
      </c>
      <c r="B7" s="237">
        <v>30</v>
      </c>
      <c r="C7" s="237">
        <v>24</v>
      </c>
      <c r="D7" s="239">
        <f>C7/B7</f>
        <v>0.8</v>
      </c>
      <c r="E7" s="240">
        <f>C7/F7</f>
        <v>0.12970000000000001</v>
      </c>
      <c r="F7" s="7">
        <v>185</v>
      </c>
    </row>
    <row r="8" spans="1:6" ht="25.9" customHeight="1">
      <c r="A8" s="236" t="s">
        <v>1290</v>
      </c>
      <c r="B8" s="237">
        <v>200</v>
      </c>
      <c r="C8" s="237">
        <v>417</v>
      </c>
      <c r="D8" s="239">
        <f t="shared" ref="D8:D33" si="0">C8/B8</f>
        <v>2.085</v>
      </c>
      <c r="E8" s="240">
        <f t="shared" ref="E8:E33" si="1">C8/F8</f>
        <v>0.75270000000000004</v>
      </c>
      <c r="F8" s="7">
        <v>554</v>
      </c>
    </row>
    <row r="9" spans="1:6" ht="25.9" customHeight="1">
      <c r="A9" s="236" t="s">
        <v>1274</v>
      </c>
      <c r="B9" s="237">
        <v>0</v>
      </c>
      <c r="C9" s="237"/>
      <c r="D9" s="239"/>
      <c r="E9" s="240"/>
    </row>
    <row r="10" spans="1:6" ht="25.9" customHeight="1">
      <c r="A10" s="236" t="s">
        <v>1291</v>
      </c>
      <c r="B10" s="237">
        <v>0</v>
      </c>
      <c r="C10" s="237"/>
      <c r="D10" s="239"/>
      <c r="E10" s="240"/>
    </row>
    <row r="11" spans="1:6" ht="25.9" customHeight="1">
      <c r="A11" s="236" t="s">
        <v>1292</v>
      </c>
      <c r="B11" s="237"/>
      <c r="C11" s="237"/>
      <c r="D11" s="239"/>
      <c r="E11" s="240"/>
    </row>
    <row r="12" spans="1:6" ht="25.9" customHeight="1">
      <c r="A12" s="236" t="s">
        <v>1293</v>
      </c>
      <c r="B12" s="237"/>
      <c r="C12" s="237"/>
      <c r="D12" s="239"/>
      <c r="E12" s="240"/>
    </row>
    <row r="13" spans="1:6" ht="25.9" customHeight="1">
      <c r="A13" s="236" t="s">
        <v>1275</v>
      </c>
      <c r="B13" s="237"/>
      <c r="C13" s="237"/>
      <c r="D13" s="239"/>
      <c r="E13" s="240"/>
    </row>
    <row r="14" spans="1:6" ht="25.9" customHeight="1">
      <c r="A14" s="236" t="s">
        <v>1276</v>
      </c>
      <c r="B14" s="237"/>
      <c r="C14" s="237"/>
      <c r="D14" s="239"/>
      <c r="E14" s="240"/>
    </row>
    <row r="15" spans="1:6" ht="25.9" customHeight="1">
      <c r="A15" s="236" t="s">
        <v>1277</v>
      </c>
      <c r="B15" s="237"/>
      <c r="C15" s="237"/>
      <c r="D15" s="239"/>
      <c r="E15" s="240"/>
    </row>
    <row r="16" spans="1:6" ht="25.9" customHeight="1">
      <c r="A16" s="236" t="s">
        <v>1278</v>
      </c>
      <c r="B16" s="237">
        <v>25200</v>
      </c>
      <c r="C16" s="237">
        <v>35452</v>
      </c>
      <c r="D16" s="239">
        <f t="shared" si="0"/>
        <v>1.4068000000000001</v>
      </c>
      <c r="E16" s="240">
        <f t="shared" si="1"/>
        <v>1.9870000000000001</v>
      </c>
      <c r="F16" s="7">
        <v>17842</v>
      </c>
    </row>
    <row r="17" spans="1:6" ht="25.9" customHeight="1">
      <c r="A17" s="236" t="s">
        <v>1279</v>
      </c>
      <c r="B17" s="237"/>
      <c r="C17" s="237"/>
      <c r="D17" s="239"/>
      <c r="E17" s="240"/>
    </row>
    <row r="18" spans="1:6" ht="25.9" customHeight="1">
      <c r="A18" s="241" t="s">
        <v>1280</v>
      </c>
      <c r="B18" s="237">
        <v>226</v>
      </c>
      <c r="C18" s="237">
        <v>174</v>
      </c>
      <c r="D18" s="239">
        <f t="shared" si="0"/>
        <v>0.76990000000000003</v>
      </c>
      <c r="E18" s="240">
        <f t="shared" si="1"/>
        <v>0.79090000000000005</v>
      </c>
      <c r="F18" s="7">
        <v>220</v>
      </c>
    </row>
    <row r="19" spans="1:6" ht="25.9" customHeight="1">
      <c r="A19" s="241" t="s">
        <v>1281</v>
      </c>
      <c r="B19" s="237">
        <v>933</v>
      </c>
      <c r="C19" s="237">
        <v>1640</v>
      </c>
      <c r="D19" s="239">
        <f t="shared" si="0"/>
        <v>1.7578</v>
      </c>
      <c r="E19" s="240">
        <f t="shared" si="1"/>
        <v>1.2032</v>
      </c>
      <c r="F19" s="7">
        <v>1363</v>
      </c>
    </row>
    <row r="20" spans="1:6" ht="25.9" customHeight="1">
      <c r="A20" s="241" t="s">
        <v>1282</v>
      </c>
      <c r="B20" s="237"/>
      <c r="C20" s="237"/>
      <c r="D20" s="239"/>
      <c r="E20" s="240"/>
    </row>
    <row r="21" spans="1:6" ht="25.9" customHeight="1">
      <c r="A21" s="241" t="s">
        <v>1283</v>
      </c>
      <c r="B21" s="237"/>
      <c r="C21" s="237"/>
      <c r="D21" s="239"/>
      <c r="E21" s="240"/>
    </row>
    <row r="22" spans="1:6" ht="25.9" customHeight="1">
      <c r="A22" s="241" t="s">
        <v>1294</v>
      </c>
      <c r="B22" s="237"/>
      <c r="C22" s="237"/>
      <c r="D22" s="239"/>
      <c r="E22" s="240"/>
    </row>
    <row r="23" spans="1:6" ht="25.9" customHeight="1">
      <c r="A23" s="241" t="s">
        <v>1284</v>
      </c>
      <c r="B23" s="237"/>
      <c r="C23" s="237">
        <v>487</v>
      </c>
      <c r="D23" s="239"/>
      <c r="E23" s="240">
        <f t="shared" si="1"/>
        <v>0.84989999999999999</v>
      </c>
      <c r="F23" s="7">
        <v>573</v>
      </c>
    </row>
    <row r="24" spans="1:6" ht="25.9" customHeight="1">
      <c r="A24" s="241" t="s">
        <v>1286</v>
      </c>
      <c r="B24" s="237">
        <v>450</v>
      </c>
      <c r="C24" s="237">
        <v>111</v>
      </c>
      <c r="D24" s="239">
        <f t="shared" si="0"/>
        <v>0.2467</v>
      </c>
      <c r="E24" s="240">
        <f t="shared" si="1"/>
        <v>0.13719999999999999</v>
      </c>
      <c r="F24" s="7">
        <f>574+171+64</f>
        <v>809</v>
      </c>
    </row>
    <row r="25" spans="1:6" ht="25.9" customHeight="1">
      <c r="A25" s="241" t="s">
        <v>1285</v>
      </c>
      <c r="B25" s="237"/>
      <c r="C25" s="237"/>
      <c r="D25" s="239"/>
      <c r="E25" s="240"/>
    </row>
    <row r="26" spans="1:6" ht="25.9" customHeight="1">
      <c r="A26" s="235" t="s">
        <v>102</v>
      </c>
      <c r="B26" s="242">
        <f>SUM(B4:B24)</f>
        <v>27039</v>
      </c>
      <c r="C26" s="237">
        <f>SUM(C4:C24)</f>
        <v>38305</v>
      </c>
      <c r="D26" s="239">
        <f t="shared" si="0"/>
        <v>1.4167000000000001</v>
      </c>
      <c r="E26" s="240">
        <f t="shared" si="1"/>
        <v>1.7778</v>
      </c>
      <c r="F26" s="237">
        <f t="shared" ref="F26" si="2">SUM(F4:F24)</f>
        <v>21546</v>
      </c>
    </row>
    <row r="27" spans="1:6" ht="25.9" customHeight="1">
      <c r="A27" s="241" t="s">
        <v>178</v>
      </c>
      <c r="B27" s="242">
        <v>306</v>
      </c>
      <c r="C27" s="121">
        <v>6050</v>
      </c>
      <c r="D27" s="239">
        <f t="shared" si="0"/>
        <v>19.7712</v>
      </c>
      <c r="E27" s="240">
        <f t="shared" si="1"/>
        <v>0.40160000000000001</v>
      </c>
      <c r="F27" s="7">
        <v>15065</v>
      </c>
    </row>
    <row r="28" spans="1:6" ht="25.9" customHeight="1">
      <c r="A28" s="241" t="s">
        <v>1295</v>
      </c>
      <c r="B28" s="242"/>
      <c r="C28" s="121">
        <v>2740</v>
      </c>
      <c r="D28" s="239"/>
      <c r="E28" s="240"/>
    </row>
    <row r="29" spans="1:6" ht="25.9" customHeight="1">
      <c r="A29" s="241" t="s">
        <v>179</v>
      </c>
      <c r="B29" s="242"/>
      <c r="C29" s="121">
        <v>5989</v>
      </c>
      <c r="D29" s="239"/>
      <c r="E29" s="240">
        <f t="shared" si="1"/>
        <v>0.4274</v>
      </c>
      <c r="F29" s="7">
        <v>14011</v>
      </c>
    </row>
    <row r="30" spans="1:6" ht="25.9" customHeight="1">
      <c r="A30" s="241" t="s">
        <v>1296</v>
      </c>
      <c r="B30" s="242"/>
      <c r="C30" s="121"/>
      <c r="D30" s="239"/>
      <c r="E30" s="240"/>
    </row>
    <row r="31" spans="1:6" ht="25.9" customHeight="1">
      <c r="A31" s="241" t="s">
        <v>180</v>
      </c>
      <c r="B31" s="242"/>
      <c r="C31" s="121">
        <v>56605</v>
      </c>
      <c r="D31" s="239"/>
      <c r="E31" s="240">
        <f t="shared" si="1"/>
        <v>1.7811999999999999</v>
      </c>
      <c r="F31" s="7">
        <v>31780</v>
      </c>
    </row>
    <row r="32" spans="1:6" ht="25.9" customHeight="1">
      <c r="A32" s="241" t="s">
        <v>189</v>
      </c>
      <c r="B32" s="242"/>
      <c r="C32" s="121"/>
      <c r="D32" s="239"/>
      <c r="E32" s="240"/>
    </row>
    <row r="33" spans="1:6" s="109" customFormat="1" ht="25.9" customHeight="1">
      <c r="A33" s="235" t="s">
        <v>1297</v>
      </c>
      <c r="B33" s="285">
        <f>SUM(B26:B32)</f>
        <v>27345</v>
      </c>
      <c r="C33" s="120">
        <f>C26+C27+C28+C29+C31</f>
        <v>109689</v>
      </c>
      <c r="D33" s="286">
        <f t="shared" si="0"/>
        <v>4.0113000000000003</v>
      </c>
      <c r="E33" s="287">
        <f t="shared" si="1"/>
        <v>1.3310999999999999</v>
      </c>
      <c r="F33" s="120">
        <f t="shared" ref="F33" si="3">F26+F27+F28+F29+F31</f>
        <v>82402</v>
      </c>
    </row>
  </sheetData>
  <mergeCells count="1">
    <mergeCell ref="A1:E1"/>
  </mergeCells>
  <phoneticPr fontId="89" type="noConversion"/>
  <pageMargins left="0.70866141732283472" right="0.70866141732283472" top="0.35433070866141736" bottom="0.15748031496062992" header="0.31496062992125984" footer="0.31496062992125984"/>
  <pageSetup paperSize="9" scale="96" fitToHeight="0" orientation="portrait" r:id="rId1"/>
  <headerFooter>
    <oddFooter>&amp;C附表2-9</oddFooter>
  </headerFooter>
</worksheet>
</file>

<file path=xl/worksheets/sheet12.xml><?xml version="1.0" encoding="utf-8"?>
<worksheet xmlns="http://schemas.openxmlformats.org/spreadsheetml/2006/main" xmlns:r="http://schemas.openxmlformats.org/officeDocument/2006/relationships">
  <sheetPr>
    <pageSetUpPr fitToPage="1"/>
  </sheetPr>
  <dimension ref="A1:I22"/>
  <sheetViews>
    <sheetView showZeros="0" workbookViewId="0">
      <selection activeCell="A22" sqref="A22:XFD22"/>
    </sheetView>
  </sheetViews>
  <sheetFormatPr defaultColWidth="8.75" defaultRowHeight="14.25"/>
  <cols>
    <col min="1" max="1" width="27.375" style="7" customWidth="1"/>
    <col min="2" max="2" width="12.125" style="7" customWidth="1"/>
    <col min="3" max="3" width="10.625" style="7" customWidth="1"/>
    <col min="4" max="4" width="14.25" style="7" customWidth="1"/>
    <col min="5" max="5" width="14.375" style="7" customWidth="1"/>
    <col min="6" max="6" width="0" style="7" hidden="1" customWidth="1"/>
    <col min="7" max="7" width="8.75" style="7"/>
    <col min="8" max="9" width="0" style="7" hidden="1" customWidth="1"/>
    <col min="10" max="16384" width="8.75" style="7"/>
  </cols>
  <sheetData>
    <row r="1" spans="1:9" ht="21">
      <c r="A1" s="341" t="s">
        <v>1786</v>
      </c>
      <c r="B1" s="341"/>
      <c r="C1" s="341"/>
      <c r="D1" s="341"/>
      <c r="E1" s="341"/>
    </row>
    <row r="2" spans="1:9">
      <c r="A2" s="234"/>
      <c r="B2" s="5"/>
      <c r="E2" s="6" t="s">
        <v>1787</v>
      </c>
    </row>
    <row r="3" spans="1:9" ht="27">
      <c r="A3" s="243" t="s">
        <v>142</v>
      </c>
      <c r="B3" s="54" t="s">
        <v>1788</v>
      </c>
      <c r="C3" s="55" t="s">
        <v>1789</v>
      </c>
      <c r="D3" s="55" t="s">
        <v>1790</v>
      </c>
      <c r="E3" s="55" t="s">
        <v>1791</v>
      </c>
    </row>
    <row r="4" spans="1:9">
      <c r="A4" s="121" t="s">
        <v>551</v>
      </c>
      <c r="B4" s="121"/>
      <c r="C4" s="121">
        <v>0</v>
      </c>
      <c r="D4" s="244"/>
      <c r="E4" s="102"/>
      <c r="H4" s="7" t="s">
        <v>551</v>
      </c>
      <c r="I4" s="7">
        <v>0</v>
      </c>
    </row>
    <row r="5" spans="1:9">
      <c r="A5" s="121" t="s">
        <v>588</v>
      </c>
      <c r="B5" s="121">
        <v>262</v>
      </c>
      <c r="C5" s="121">
        <v>435</v>
      </c>
      <c r="D5" s="244">
        <f t="shared" ref="D5:D22" si="0">C5/B5</f>
        <v>1.6603000000000001</v>
      </c>
      <c r="E5" s="245">
        <f>C5/F5*100</f>
        <v>23.9</v>
      </c>
      <c r="F5" s="7">
        <v>1820</v>
      </c>
      <c r="H5" s="7" t="s">
        <v>588</v>
      </c>
      <c r="I5" s="7">
        <v>24063</v>
      </c>
    </row>
    <row r="6" spans="1:9">
      <c r="A6" s="121" t="s">
        <v>746</v>
      </c>
      <c r="B6" s="121"/>
      <c r="C6" s="121"/>
      <c r="D6" s="244"/>
      <c r="E6" s="245"/>
      <c r="H6" s="7" t="s">
        <v>746</v>
      </c>
      <c r="I6" s="7">
        <v>0</v>
      </c>
    </row>
    <row r="7" spans="1:9">
      <c r="A7" s="121" t="s">
        <v>816</v>
      </c>
      <c r="B7" s="121">
        <v>18633</v>
      </c>
      <c r="C7" s="121">
        <v>32289</v>
      </c>
      <c r="D7" s="244">
        <f t="shared" si="0"/>
        <v>1.7329000000000001</v>
      </c>
      <c r="E7" s="245">
        <f t="shared" ref="E7:E22" si="1">C7/F7*100</f>
        <v>92.29</v>
      </c>
      <c r="F7" s="7">
        <v>34988</v>
      </c>
      <c r="H7" s="7" t="s">
        <v>816</v>
      </c>
      <c r="I7" s="7">
        <v>399645</v>
      </c>
    </row>
    <row r="8" spans="1:9">
      <c r="A8" s="121" t="s">
        <v>837</v>
      </c>
      <c r="B8" s="121">
        <v>44</v>
      </c>
      <c r="C8" s="121">
        <v>1604</v>
      </c>
      <c r="D8" s="244">
        <f t="shared" si="0"/>
        <v>36.454500000000003</v>
      </c>
      <c r="E8" s="245">
        <f t="shared" si="1"/>
        <v>91.5</v>
      </c>
      <c r="F8" s="7">
        <v>1753</v>
      </c>
      <c r="H8" s="7" t="s">
        <v>837</v>
      </c>
      <c r="I8" s="7">
        <v>13589</v>
      </c>
    </row>
    <row r="9" spans="1:9">
      <c r="A9" s="121" t="s">
        <v>951</v>
      </c>
      <c r="B9" s="121"/>
      <c r="C9" s="121"/>
      <c r="D9" s="244"/>
      <c r="E9" s="245"/>
      <c r="H9" s="7" t="s">
        <v>951</v>
      </c>
      <c r="I9" s="7">
        <v>15000</v>
      </c>
    </row>
    <row r="10" spans="1:9">
      <c r="A10" s="121" t="s">
        <v>1009</v>
      </c>
      <c r="B10" s="121">
        <v>230</v>
      </c>
      <c r="C10" s="121">
        <v>250</v>
      </c>
      <c r="D10" s="244">
        <f t="shared" si="0"/>
        <v>1.087</v>
      </c>
      <c r="E10" s="245">
        <f t="shared" si="1"/>
        <v>153.37</v>
      </c>
      <c r="F10" s="7">
        <v>163</v>
      </c>
      <c r="H10" s="7" t="s">
        <v>1009</v>
      </c>
      <c r="I10" s="7">
        <v>2319</v>
      </c>
    </row>
    <row r="11" spans="1:9">
      <c r="A11" s="121" t="s">
        <v>1063</v>
      </c>
      <c r="B11" s="121"/>
      <c r="C11" s="121">
        <v>20</v>
      </c>
      <c r="D11" s="244"/>
      <c r="E11" s="245"/>
      <c r="H11" s="7" t="s">
        <v>1063</v>
      </c>
      <c r="I11" s="7">
        <v>50</v>
      </c>
    </row>
    <row r="12" spans="1:9">
      <c r="A12" s="121" t="s">
        <v>1259</v>
      </c>
      <c r="B12" s="121">
        <v>676</v>
      </c>
      <c r="C12" s="121">
        <v>1410</v>
      </c>
      <c r="D12" s="244">
        <f t="shared" si="0"/>
        <v>2.0857999999999999</v>
      </c>
      <c r="E12" s="245">
        <f t="shared" si="1"/>
        <v>47.76</v>
      </c>
      <c r="F12" s="7">
        <v>2952</v>
      </c>
      <c r="H12" s="7" t="s">
        <v>1259</v>
      </c>
      <c r="I12" s="7">
        <v>34876</v>
      </c>
    </row>
    <row r="13" spans="1:9">
      <c r="A13" s="121" t="s">
        <v>1242</v>
      </c>
      <c r="B13" s="121"/>
      <c r="C13" s="121">
        <v>1447</v>
      </c>
      <c r="D13" s="244"/>
      <c r="E13" s="245"/>
      <c r="H13" s="7" t="s">
        <v>1242</v>
      </c>
      <c r="I13" s="7">
        <v>0</v>
      </c>
    </row>
    <row r="14" spans="1:9">
      <c r="A14" s="121" t="s">
        <v>1248</v>
      </c>
      <c r="B14" s="121"/>
      <c r="C14" s="121">
        <v>62</v>
      </c>
      <c r="D14" s="244"/>
      <c r="E14" s="245">
        <f t="shared" si="1"/>
        <v>177.14</v>
      </c>
      <c r="F14" s="7">
        <v>35</v>
      </c>
      <c r="H14" s="7" t="s">
        <v>1248</v>
      </c>
      <c r="I14" s="7">
        <v>487</v>
      </c>
    </row>
    <row r="15" spans="1:9">
      <c r="A15" s="235" t="s">
        <v>1250</v>
      </c>
      <c r="B15" s="121">
        <f>SUM(B4:B14)</f>
        <v>19845</v>
      </c>
      <c r="C15" s="121">
        <f>SUM(C4:C14)</f>
        <v>37517</v>
      </c>
      <c r="D15" s="244">
        <f t="shared" si="0"/>
        <v>1.8905000000000001</v>
      </c>
      <c r="E15" s="245">
        <f t="shared" si="1"/>
        <v>89.95</v>
      </c>
      <c r="F15" s="7">
        <f>SUM(F5:F14)</f>
        <v>41711</v>
      </c>
      <c r="I15" s="7">
        <f>SUM(I4:I14)</f>
        <v>490029</v>
      </c>
    </row>
    <row r="16" spans="1:9">
      <c r="A16" s="242" t="s">
        <v>148</v>
      </c>
      <c r="B16" s="121"/>
      <c r="C16" s="121">
        <v>4</v>
      </c>
      <c r="D16" s="244"/>
      <c r="E16" s="245"/>
    </row>
    <row r="17" spans="1:6">
      <c r="A17" s="242" t="s">
        <v>146</v>
      </c>
      <c r="B17" s="121">
        <v>7500</v>
      </c>
      <c r="C17" s="121">
        <v>7830</v>
      </c>
      <c r="D17" s="244">
        <f t="shared" si="0"/>
        <v>1.044</v>
      </c>
      <c r="E17" s="245">
        <f t="shared" si="1"/>
        <v>162.72</v>
      </c>
      <c r="F17" s="7">
        <v>4812</v>
      </c>
    </row>
    <row r="18" spans="1:6">
      <c r="A18" s="242" t="s">
        <v>30</v>
      </c>
      <c r="B18" s="121"/>
      <c r="C18" s="121">
        <v>59345</v>
      </c>
      <c r="D18" s="244"/>
      <c r="E18" s="245">
        <f t="shared" si="1"/>
        <v>218.58</v>
      </c>
      <c r="F18" s="7">
        <v>27150</v>
      </c>
    </row>
    <row r="19" spans="1:6">
      <c r="A19" s="242" t="s">
        <v>1298</v>
      </c>
      <c r="B19" s="121"/>
      <c r="C19" s="121"/>
      <c r="D19" s="244"/>
      <c r="E19" s="245"/>
    </row>
    <row r="20" spans="1:6">
      <c r="A20" s="242" t="s">
        <v>1299</v>
      </c>
      <c r="B20" s="121"/>
      <c r="C20" s="121"/>
      <c r="D20" s="244"/>
      <c r="E20" s="245"/>
    </row>
    <row r="21" spans="1:6">
      <c r="A21" s="242" t="s">
        <v>147</v>
      </c>
      <c r="B21" s="121"/>
      <c r="C21" s="121">
        <v>4993</v>
      </c>
      <c r="D21" s="244"/>
      <c r="E21" s="245">
        <f t="shared" si="1"/>
        <v>57.2</v>
      </c>
      <c r="F21" s="7">
        <v>8729</v>
      </c>
    </row>
    <row r="22" spans="1:6" s="109" customFormat="1">
      <c r="A22" s="235" t="s">
        <v>1300</v>
      </c>
      <c r="B22" s="120">
        <f>B15+B17</f>
        <v>27345</v>
      </c>
      <c r="C22" s="120">
        <f>SUM(C15:C21)</f>
        <v>109689</v>
      </c>
      <c r="D22" s="305">
        <f t="shared" si="0"/>
        <v>4.0113000000000003</v>
      </c>
      <c r="E22" s="306">
        <f t="shared" si="1"/>
        <v>133.11000000000001</v>
      </c>
      <c r="F22" s="109">
        <f>SUM(F15:F21)</f>
        <v>82402</v>
      </c>
    </row>
  </sheetData>
  <mergeCells count="1">
    <mergeCell ref="A1:E1"/>
  </mergeCells>
  <phoneticPr fontId="89" type="noConversion"/>
  <pageMargins left="0.70866141732283472" right="0.70866141732283472" top="0.74803149606299213" bottom="0.74803149606299213" header="0.31496062992125984" footer="0.31496062992125984"/>
  <pageSetup paperSize="9" fitToHeight="0" orientation="portrait" r:id="rId1"/>
  <headerFooter>
    <oddFooter>&amp;C附表2-10</oddFooter>
  </headerFooter>
</worksheet>
</file>

<file path=xl/worksheets/sheet13.xml><?xml version="1.0" encoding="utf-8"?>
<worksheet xmlns="http://schemas.openxmlformats.org/spreadsheetml/2006/main" xmlns:r="http://schemas.openxmlformats.org/officeDocument/2006/relationships">
  <sheetPr>
    <pageSetUpPr fitToPage="1"/>
  </sheetPr>
  <dimension ref="A1:F33"/>
  <sheetViews>
    <sheetView showZeros="0" workbookViewId="0">
      <selection activeCell="G33" sqref="G33"/>
    </sheetView>
  </sheetViews>
  <sheetFormatPr defaultRowHeight="14.25"/>
  <cols>
    <col min="1" max="1" width="38.75" customWidth="1"/>
    <col min="2" max="3" width="9" style="79" customWidth="1"/>
    <col min="4" max="5" width="12.25" customWidth="1"/>
    <col min="6" max="6" width="0" hidden="1" customWidth="1"/>
  </cols>
  <sheetData>
    <row r="1" spans="1:6" ht="21">
      <c r="A1" s="342" t="s">
        <v>1502</v>
      </c>
      <c r="B1" s="342"/>
      <c r="C1" s="342"/>
      <c r="D1" s="342"/>
      <c r="E1" s="342"/>
    </row>
    <row r="2" spans="1:6">
      <c r="A2" s="20"/>
      <c r="B2" s="78"/>
      <c r="E2" s="6" t="s">
        <v>162</v>
      </c>
    </row>
    <row r="3" spans="1:6" ht="40.5">
      <c r="A3" s="57" t="s">
        <v>142</v>
      </c>
      <c r="B3" s="54" t="s">
        <v>164</v>
      </c>
      <c r="C3" s="55" t="s">
        <v>163</v>
      </c>
      <c r="D3" s="55" t="s">
        <v>165</v>
      </c>
      <c r="E3" s="55" t="s">
        <v>153</v>
      </c>
    </row>
    <row r="4" spans="1:6" s="75" customFormat="1" ht="18" customHeight="1">
      <c r="A4" s="74" t="s">
        <v>1287</v>
      </c>
      <c r="B4" s="22">
        <v>0</v>
      </c>
      <c r="C4" s="22">
        <v>0</v>
      </c>
      <c r="D4" s="81"/>
      <c r="E4" s="90"/>
    </row>
    <row r="5" spans="1:6" s="75" customFormat="1" ht="18" customHeight="1">
      <c r="A5" s="74" t="s">
        <v>1288</v>
      </c>
      <c r="B5" s="22">
        <v>0</v>
      </c>
      <c r="C5" s="22">
        <v>0</v>
      </c>
      <c r="D5" s="81"/>
      <c r="E5" s="90"/>
    </row>
    <row r="6" spans="1:6" s="75" customFormat="1" ht="18" customHeight="1">
      <c r="A6" s="74" t="s">
        <v>1273</v>
      </c>
      <c r="B6" s="22">
        <v>0</v>
      </c>
      <c r="C6" s="22">
        <v>0</v>
      </c>
      <c r="D6" s="81"/>
      <c r="E6" s="90"/>
    </row>
    <row r="7" spans="1:6" s="75" customFormat="1" ht="18" customHeight="1">
      <c r="A7" s="74" t="s">
        <v>1289</v>
      </c>
      <c r="B7" s="22">
        <v>30</v>
      </c>
      <c r="C7" s="22">
        <v>24</v>
      </c>
      <c r="D7" s="81">
        <v>0.8</v>
      </c>
      <c r="E7" s="90">
        <v>0.12970000000000001</v>
      </c>
      <c r="F7" s="75">
        <v>185</v>
      </c>
    </row>
    <row r="8" spans="1:6" s="75" customFormat="1" ht="18" customHeight="1">
      <c r="A8" s="74" t="s">
        <v>1290</v>
      </c>
      <c r="B8" s="22">
        <v>200</v>
      </c>
      <c r="C8" s="22">
        <v>417</v>
      </c>
      <c r="D8" s="81">
        <v>2.085</v>
      </c>
      <c r="E8" s="90">
        <v>0.75270000000000004</v>
      </c>
      <c r="F8" s="75">
        <v>554</v>
      </c>
    </row>
    <row r="9" spans="1:6" s="75" customFormat="1" ht="18" customHeight="1">
      <c r="A9" s="74" t="s">
        <v>1274</v>
      </c>
      <c r="B9" s="22">
        <v>0</v>
      </c>
      <c r="C9" s="22"/>
      <c r="D9" s="81"/>
      <c r="E9" s="90"/>
    </row>
    <row r="10" spans="1:6" s="75" customFormat="1" ht="18" customHeight="1">
      <c r="A10" s="74" t="s">
        <v>1291</v>
      </c>
      <c r="B10" s="22">
        <v>0</v>
      </c>
      <c r="C10" s="22"/>
      <c r="D10" s="81"/>
      <c r="E10" s="90"/>
    </row>
    <row r="11" spans="1:6" s="75" customFormat="1" ht="18" customHeight="1">
      <c r="A11" s="74" t="s">
        <v>1292</v>
      </c>
      <c r="B11" s="22"/>
      <c r="C11" s="22"/>
      <c r="D11" s="81"/>
      <c r="E11" s="90"/>
    </row>
    <row r="12" spans="1:6" s="75" customFormat="1" ht="18" customHeight="1">
      <c r="A12" s="74" t="s">
        <v>1293</v>
      </c>
      <c r="B12" s="22"/>
      <c r="C12" s="22"/>
      <c r="D12" s="81"/>
      <c r="E12" s="90"/>
    </row>
    <row r="13" spans="1:6" s="75" customFormat="1" ht="18" customHeight="1">
      <c r="A13" s="74" t="s">
        <v>1275</v>
      </c>
      <c r="B13" s="22"/>
      <c r="C13" s="22"/>
      <c r="D13" s="81"/>
      <c r="E13" s="90"/>
    </row>
    <row r="14" spans="1:6" s="75" customFormat="1" ht="18" customHeight="1">
      <c r="A14" s="74" t="s">
        <v>1276</v>
      </c>
      <c r="B14" s="22"/>
      <c r="C14" s="22"/>
      <c r="D14" s="81"/>
      <c r="E14" s="90"/>
    </row>
    <row r="15" spans="1:6" s="75" customFormat="1" ht="18" customHeight="1">
      <c r="A15" s="74" t="s">
        <v>1277</v>
      </c>
      <c r="B15" s="22"/>
      <c r="C15" s="22"/>
      <c r="D15" s="81"/>
      <c r="E15" s="90"/>
    </row>
    <row r="16" spans="1:6" s="75" customFormat="1" ht="18" customHeight="1">
      <c r="A16" s="74" t="s">
        <v>1278</v>
      </c>
      <c r="B16" s="22">
        <v>25200</v>
      </c>
      <c r="C16" s="22">
        <v>35452</v>
      </c>
      <c r="D16" s="81">
        <v>1.4068000000000001</v>
      </c>
      <c r="E16" s="90">
        <v>1.9870000000000001</v>
      </c>
      <c r="F16" s="75">
        <v>17842</v>
      </c>
    </row>
    <row r="17" spans="1:6" s="75" customFormat="1" ht="18" customHeight="1">
      <c r="A17" s="74" t="s">
        <v>1279</v>
      </c>
      <c r="B17" s="22"/>
      <c r="C17" s="22"/>
      <c r="D17" s="81"/>
      <c r="E17" s="90"/>
    </row>
    <row r="18" spans="1:6" s="75" customFormat="1" ht="18" customHeight="1">
      <c r="A18" s="52" t="s">
        <v>1280</v>
      </c>
      <c r="B18" s="22">
        <v>226</v>
      </c>
      <c r="C18" s="22">
        <v>174</v>
      </c>
      <c r="D18" s="81">
        <v>0.76990000000000003</v>
      </c>
      <c r="E18" s="90">
        <v>0.79090000000000005</v>
      </c>
      <c r="F18" s="75">
        <v>220</v>
      </c>
    </row>
    <row r="19" spans="1:6" s="75" customFormat="1" ht="18" customHeight="1">
      <c r="A19" s="74" t="s">
        <v>1281</v>
      </c>
      <c r="B19" s="22">
        <v>933</v>
      </c>
      <c r="C19" s="22">
        <v>1640</v>
      </c>
      <c r="D19" s="81">
        <v>1.7578</v>
      </c>
      <c r="E19" s="90">
        <v>1.2032</v>
      </c>
      <c r="F19" s="75">
        <v>1363</v>
      </c>
    </row>
    <row r="20" spans="1:6" s="75" customFormat="1" ht="18" customHeight="1">
      <c r="A20" s="74" t="s">
        <v>1282</v>
      </c>
      <c r="B20" s="22"/>
      <c r="C20" s="22"/>
      <c r="D20" s="81"/>
      <c r="E20" s="90"/>
    </row>
    <row r="21" spans="1:6" s="75" customFormat="1" ht="18" customHeight="1">
      <c r="A21" s="74" t="s">
        <v>1283</v>
      </c>
      <c r="B21" s="22"/>
      <c r="C21" s="22"/>
      <c r="D21" s="81"/>
      <c r="E21" s="90"/>
    </row>
    <row r="22" spans="1:6" s="75" customFormat="1" ht="18" customHeight="1">
      <c r="A22" s="74" t="s">
        <v>1294</v>
      </c>
      <c r="B22" s="22"/>
      <c r="C22" s="22"/>
      <c r="D22" s="81"/>
      <c r="E22" s="90"/>
    </row>
    <row r="23" spans="1:6" s="75" customFormat="1" ht="18" customHeight="1">
      <c r="A23" s="74" t="s">
        <v>1284</v>
      </c>
      <c r="B23" s="22"/>
      <c r="C23" s="22">
        <v>487</v>
      </c>
      <c r="D23" s="81"/>
      <c r="E23" s="90">
        <v>0.84989999999999999</v>
      </c>
      <c r="F23" s="75">
        <v>573</v>
      </c>
    </row>
    <row r="24" spans="1:6" s="75" customFormat="1" ht="18" customHeight="1">
      <c r="A24" s="74" t="s">
        <v>1286</v>
      </c>
      <c r="B24" s="22">
        <v>450</v>
      </c>
      <c r="C24" s="22">
        <v>111</v>
      </c>
      <c r="D24" s="81">
        <v>0.2467</v>
      </c>
      <c r="E24" s="90">
        <v>0.13719999999999999</v>
      </c>
      <c r="F24" s="75">
        <v>809</v>
      </c>
    </row>
    <row r="25" spans="1:6" s="75" customFormat="1" ht="18" customHeight="1">
      <c r="A25" s="74" t="s">
        <v>1285</v>
      </c>
      <c r="B25" s="22"/>
      <c r="C25" s="22"/>
      <c r="D25" s="81"/>
      <c r="E25" s="90"/>
    </row>
    <row r="26" spans="1:6" s="75" customFormat="1" ht="18" customHeight="1">
      <c r="A26" s="83" t="s">
        <v>1301</v>
      </c>
      <c r="B26" s="22">
        <v>27039</v>
      </c>
      <c r="C26" s="22">
        <v>38305</v>
      </c>
      <c r="D26" s="81">
        <v>1.4167000000000001</v>
      </c>
      <c r="E26" s="90">
        <v>1.7778</v>
      </c>
      <c r="F26" s="75">
        <v>21546</v>
      </c>
    </row>
    <row r="27" spans="1:6" s="75" customFormat="1" ht="18" customHeight="1">
      <c r="A27" s="74" t="s">
        <v>178</v>
      </c>
      <c r="B27" s="22">
        <v>306</v>
      </c>
      <c r="C27" s="22">
        <v>6050</v>
      </c>
      <c r="D27" s="82">
        <v>19.7712</v>
      </c>
      <c r="E27" s="90">
        <v>0.40160000000000001</v>
      </c>
      <c r="F27" s="75">
        <v>15065</v>
      </c>
    </row>
    <row r="28" spans="1:6" s="75" customFormat="1" ht="18" customHeight="1">
      <c r="A28" s="74" t="s">
        <v>1295</v>
      </c>
      <c r="B28" s="22"/>
      <c r="C28" s="22">
        <v>2740</v>
      </c>
      <c r="D28" s="82"/>
      <c r="E28" s="90"/>
    </row>
    <row r="29" spans="1:6" s="75" customFormat="1" ht="18" customHeight="1">
      <c r="A29" s="74" t="s">
        <v>179</v>
      </c>
      <c r="B29" s="22"/>
      <c r="C29" s="22">
        <v>5989</v>
      </c>
      <c r="D29" s="82"/>
      <c r="E29" s="90">
        <v>0.4274</v>
      </c>
      <c r="F29" s="75">
        <v>14011</v>
      </c>
    </row>
    <row r="30" spans="1:6" s="75" customFormat="1" ht="18" customHeight="1">
      <c r="A30" s="74" t="s">
        <v>1296</v>
      </c>
      <c r="B30" s="22"/>
      <c r="C30" s="22"/>
      <c r="D30" s="82"/>
      <c r="E30" s="90"/>
    </row>
    <row r="31" spans="1:6" s="75" customFormat="1" ht="18" customHeight="1">
      <c r="A31" s="74" t="s">
        <v>180</v>
      </c>
      <c r="B31" s="22"/>
      <c r="C31" s="22">
        <v>56605</v>
      </c>
      <c r="D31" s="82"/>
      <c r="E31" s="90">
        <v>1.7811999999999999</v>
      </c>
      <c r="F31" s="75">
        <v>31780</v>
      </c>
    </row>
    <row r="32" spans="1:6" s="75" customFormat="1" ht="18" customHeight="1">
      <c r="A32" s="74" t="s">
        <v>189</v>
      </c>
      <c r="B32" s="22"/>
      <c r="C32" s="22"/>
      <c r="D32" s="82"/>
      <c r="E32" s="90"/>
    </row>
    <row r="33" spans="1:6" s="75" customFormat="1" ht="18" customHeight="1">
      <c r="A33" s="83" t="s">
        <v>1297</v>
      </c>
      <c r="B33" s="22">
        <v>27345</v>
      </c>
      <c r="C33" s="22">
        <v>109689</v>
      </c>
      <c r="D33" s="82">
        <v>4.0113000000000003</v>
      </c>
      <c r="E33" s="90">
        <v>1.3310999999999999</v>
      </c>
      <c r="F33" s="75">
        <v>82402</v>
      </c>
    </row>
  </sheetData>
  <mergeCells count="1">
    <mergeCell ref="A1:E1"/>
  </mergeCells>
  <phoneticPr fontId="89" type="noConversion"/>
  <pageMargins left="0.70866141732283472" right="0.70866141732283472" top="0.74803149606299213" bottom="0.74803149606299213" header="0.31496062992125984" footer="0.31496062992125984"/>
  <pageSetup paperSize="9" fitToHeight="0" orientation="portrait" r:id="rId1"/>
  <headerFooter>
    <oddFooter>&amp;C附表2-11</oddFooter>
  </headerFooter>
</worksheet>
</file>

<file path=xl/worksheets/sheet14.xml><?xml version="1.0" encoding="utf-8"?>
<worksheet xmlns="http://schemas.openxmlformats.org/spreadsheetml/2006/main" xmlns:r="http://schemas.openxmlformats.org/officeDocument/2006/relationships">
  <dimension ref="A1:M82"/>
  <sheetViews>
    <sheetView topLeftCell="A57" workbookViewId="0">
      <selection activeCell="A7" sqref="A7"/>
    </sheetView>
  </sheetViews>
  <sheetFormatPr defaultColWidth="8.75" defaultRowHeight="14.25"/>
  <cols>
    <col min="1" max="1" width="47.5" style="247" customWidth="1"/>
    <col min="2" max="5" width="8.75" style="247" customWidth="1"/>
    <col min="6" max="6" width="8.75" style="248" hidden="1" customWidth="1"/>
    <col min="7" max="7" width="31" style="248" hidden="1" customWidth="1"/>
    <col min="8" max="8" width="8.75" style="248" hidden="1" customWidth="1"/>
    <col min="9" max="9" width="33.875" style="248" hidden="1" customWidth="1"/>
    <col min="10" max="10" width="8.75" style="248" hidden="1" customWidth="1"/>
    <col min="11" max="11" width="39.125" style="248" hidden="1" customWidth="1"/>
    <col min="12" max="13" width="8.75" style="248" hidden="1" customWidth="1"/>
    <col min="14" max="16384" width="8.75" style="248"/>
  </cols>
  <sheetData>
    <row r="1" spans="1:13">
      <c r="A1" s="247" t="s">
        <v>1720</v>
      </c>
    </row>
    <row r="2" spans="1:13" ht="21">
      <c r="A2" s="343" t="s">
        <v>1721</v>
      </c>
      <c r="B2" s="343"/>
      <c r="C2" s="343"/>
      <c r="D2" s="343"/>
      <c r="E2" s="343"/>
    </row>
    <row r="3" spans="1:13">
      <c r="A3" s="249"/>
      <c r="B3" s="250"/>
      <c r="E3" s="251" t="s">
        <v>31</v>
      </c>
    </row>
    <row r="4" spans="1:13" ht="54">
      <c r="A4" s="252" t="s">
        <v>142</v>
      </c>
      <c r="B4" s="246" t="s">
        <v>154</v>
      </c>
      <c r="C4" s="246" t="s">
        <v>155</v>
      </c>
      <c r="D4" s="246" t="s">
        <v>156</v>
      </c>
      <c r="E4" s="246" t="s">
        <v>157</v>
      </c>
      <c r="F4" s="246" t="s">
        <v>1610</v>
      </c>
      <c r="H4" s="211" t="s">
        <v>1564</v>
      </c>
      <c r="J4" s="212" t="s">
        <v>163</v>
      </c>
      <c r="L4" s="247" t="s">
        <v>1775</v>
      </c>
      <c r="M4" s="216" t="s">
        <v>1780</v>
      </c>
    </row>
    <row r="5" spans="1:13">
      <c r="A5" s="272" t="s">
        <v>1792</v>
      </c>
      <c r="B5" s="282">
        <f>B6</f>
        <v>262</v>
      </c>
      <c r="C5" s="273">
        <v>435</v>
      </c>
      <c r="D5" s="254">
        <f>C5/B5</f>
        <v>1.6603000000000001</v>
      </c>
      <c r="E5" s="270">
        <f>C5/F5</f>
        <v>0.23899999999999999</v>
      </c>
      <c r="F5" s="255">
        <v>1820</v>
      </c>
      <c r="G5" s="248" t="s">
        <v>1646</v>
      </c>
      <c r="H5" s="248">
        <v>27345.1</v>
      </c>
      <c r="I5" s="253" t="s">
        <v>588</v>
      </c>
      <c r="J5" s="212">
        <f>J6+J10</f>
        <v>435</v>
      </c>
      <c r="L5" s="247"/>
      <c r="M5" s="248">
        <f>J5-L5</f>
        <v>435</v>
      </c>
    </row>
    <row r="6" spans="1:13">
      <c r="A6" s="272" t="s">
        <v>1302</v>
      </c>
      <c r="B6" s="282">
        <f>SUM(B7:B8)</f>
        <v>262</v>
      </c>
      <c r="C6" s="273">
        <v>410</v>
      </c>
      <c r="D6" s="254">
        <f t="shared" ref="D6:D67" si="0">C6/B6</f>
        <v>1.5649</v>
      </c>
      <c r="E6" s="270">
        <f t="shared" ref="E6:E48" si="1">C6/F6</f>
        <v>0.23949999999999999</v>
      </c>
      <c r="F6" s="256">
        <v>1712</v>
      </c>
      <c r="G6" s="248" t="s">
        <v>1647</v>
      </c>
      <c r="H6" s="248">
        <v>0</v>
      </c>
      <c r="I6" s="257" t="s">
        <v>1302</v>
      </c>
      <c r="J6" s="257">
        <v>410</v>
      </c>
      <c r="L6" s="247"/>
      <c r="M6" s="248">
        <f t="shared" ref="M6:M70" si="2">J6-L6</f>
        <v>410</v>
      </c>
    </row>
    <row r="7" spans="1:13">
      <c r="A7" s="272" t="s">
        <v>1303</v>
      </c>
      <c r="B7" s="282">
        <v>126</v>
      </c>
      <c r="C7" s="275"/>
      <c r="D7" s="254"/>
      <c r="E7" s="270"/>
      <c r="F7" s="256">
        <v>507</v>
      </c>
      <c r="G7" s="248" t="s">
        <v>1648</v>
      </c>
      <c r="H7" s="248">
        <v>0</v>
      </c>
      <c r="I7" s="257" t="s">
        <v>1303</v>
      </c>
      <c r="J7" s="257">
        <v>0</v>
      </c>
      <c r="L7" s="247"/>
      <c r="M7" s="248">
        <f t="shared" si="2"/>
        <v>0</v>
      </c>
    </row>
    <row r="8" spans="1:13">
      <c r="A8" s="272" t="s">
        <v>1304</v>
      </c>
      <c r="B8" s="282">
        <v>136</v>
      </c>
      <c r="C8" s="275">
        <v>410</v>
      </c>
      <c r="D8" s="254">
        <f t="shared" si="0"/>
        <v>3.0146999999999999</v>
      </c>
      <c r="E8" s="270">
        <f t="shared" si="1"/>
        <v>1.0847</v>
      </c>
      <c r="F8" s="256">
        <v>378</v>
      </c>
      <c r="G8" s="248" t="s">
        <v>1649</v>
      </c>
      <c r="H8" s="248">
        <v>0</v>
      </c>
      <c r="I8" s="257" t="s">
        <v>1304</v>
      </c>
      <c r="J8" s="257">
        <v>410</v>
      </c>
      <c r="L8" s="247"/>
      <c r="M8" s="248">
        <f t="shared" si="2"/>
        <v>410</v>
      </c>
    </row>
    <row r="9" spans="1:13">
      <c r="A9" s="272" t="s">
        <v>1305</v>
      </c>
      <c r="B9" s="258"/>
      <c r="C9" s="275"/>
      <c r="D9" s="254"/>
      <c r="E9" s="270"/>
      <c r="F9" s="256">
        <v>827</v>
      </c>
      <c r="G9" s="248" t="s">
        <v>1650</v>
      </c>
      <c r="H9" s="248">
        <v>0</v>
      </c>
      <c r="I9" s="253" t="s">
        <v>1305</v>
      </c>
      <c r="J9" s="257">
        <v>0</v>
      </c>
      <c r="L9" s="247"/>
      <c r="M9" s="248">
        <f t="shared" si="2"/>
        <v>0</v>
      </c>
    </row>
    <row r="10" spans="1:13">
      <c r="A10" s="272" t="s">
        <v>1722</v>
      </c>
      <c r="B10" s="258"/>
      <c r="C10" s="275">
        <v>25</v>
      </c>
      <c r="D10" s="254"/>
      <c r="E10" s="270">
        <f t="shared" si="1"/>
        <v>0.23150000000000001</v>
      </c>
      <c r="F10" s="256">
        <v>108</v>
      </c>
      <c r="G10" s="248" t="s">
        <v>1651</v>
      </c>
      <c r="H10" s="248">
        <v>0</v>
      </c>
      <c r="I10" s="257" t="s">
        <v>1306</v>
      </c>
      <c r="J10" s="257">
        <v>25</v>
      </c>
      <c r="L10" s="247"/>
      <c r="M10" s="248">
        <f t="shared" si="2"/>
        <v>25</v>
      </c>
    </row>
    <row r="11" spans="1:13">
      <c r="A11" s="272" t="s">
        <v>1303</v>
      </c>
      <c r="B11" s="258"/>
      <c r="C11" s="275">
        <v>25</v>
      </c>
      <c r="D11" s="254"/>
      <c r="E11" s="270">
        <f t="shared" si="1"/>
        <v>0.43099999999999999</v>
      </c>
      <c r="F11" s="256">
        <v>58</v>
      </c>
      <c r="G11" s="248" t="s">
        <v>1652</v>
      </c>
      <c r="H11" s="248">
        <v>0</v>
      </c>
      <c r="I11" s="253" t="s">
        <v>1307</v>
      </c>
      <c r="J11" s="257">
        <v>25</v>
      </c>
      <c r="L11" s="247"/>
      <c r="M11" s="248">
        <f t="shared" si="2"/>
        <v>25</v>
      </c>
    </row>
    <row r="12" spans="1:13">
      <c r="A12" s="272" t="s">
        <v>1304</v>
      </c>
      <c r="B12" s="258"/>
      <c r="C12" s="275"/>
      <c r="D12" s="254"/>
      <c r="E12" s="270"/>
      <c r="F12" s="256">
        <v>25</v>
      </c>
      <c r="G12" s="248" t="s">
        <v>1653</v>
      </c>
      <c r="H12" s="248">
        <v>0</v>
      </c>
      <c r="I12" s="257" t="s">
        <v>1308</v>
      </c>
      <c r="J12" s="257">
        <v>0</v>
      </c>
      <c r="L12" s="247"/>
      <c r="M12" s="248">
        <f t="shared" si="2"/>
        <v>0</v>
      </c>
    </row>
    <row r="13" spans="1:13">
      <c r="A13" s="272" t="s">
        <v>1723</v>
      </c>
      <c r="B13" s="258"/>
      <c r="C13" s="275"/>
      <c r="D13" s="254"/>
      <c r="E13" s="270"/>
      <c r="F13" s="248">
        <v>25</v>
      </c>
      <c r="G13" s="248" t="s">
        <v>1654</v>
      </c>
      <c r="I13" s="257" t="s">
        <v>1309</v>
      </c>
      <c r="J13" s="257">
        <v>0</v>
      </c>
      <c r="L13" s="247"/>
      <c r="M13" s="248">
        <f t="shared" si="2"/>
        <v>0</v>
      </c>
    </row>
    <row r="14" spans="1:13">
      <c r="A14" s="272" t="s">
        <v>816</v>
      </c>
      <c r="B14" s="259">
        <f>B19+B35</f>
        <v>18633</v>
      </c>
      <c r="C14" s="275">
        <v>19415</v>
      </c>
      <c r="D14" s="254">
        <f t="shared" si="0"/>
        <v>1.042</v>
      </c>
      <c r="E14" s="270">
        <f t="shared" si="1"/>
        <v>0.61040000000000005</v>
      </c>
      <c r="F14" s="256">
        <v>31809</v>
      </c>
      <c r="G14" s="248" t="s">
        <v>1655</v>
      </c>
      <c r="H14" s="248">
        <v>0</v>
      </c>
      <c r="I14" s="260" t="s">
        <v>816</v>
      </c>
      <c r="J14" s="257">
        <f>J19+J30+J31+J35+J39</f>
        <v>32289</v>
      </c>
      <c r="K14" s="260" t="s">
        <v>816</v>
      </c>
      <c r="L14" s="257">
        <f>L19+L30+L31+L35</f>
        <v>12874</v>
      </c>
      <c r="M14" s="248">
        <f t="shared" si="2"/>
        <v>19415</v>
      </c>
    </row>
    <row r="15" spans="1:13">
      <c r="A15" s="272" t="s">
        <v>1724</v>
      </c>
      <c r="B15" s="258"/>
      <c r="C15" s="275"/>
      <c r="D15" s="254"/>
      <c r="E15" s="270"/>
      <c r="F15" s="256"/>
      <c r="G15" s="248" t="s">
        <v>1656</v>
      </c>
      <c r="H15" s="248">
        <v>0</v>
      </c>
      <c r="I15" s="261"/>
      <c r="J15" s="257"/>
      <c r="K15" s="260"/>
      <c r="L15" s="257"/>
      <c r="M15" s="248">
        <f t="shared" si="2"/>
        <v>0</v>
      </c>
    </row>
    <row r="16" spans="1:13">
      <c r="A16" s="271" t="s">
        <v>1725</v>
      </c>
      <c r="B16" s="258"/>
      <c r="C16" s="275"/>
      <c r="D16" s="254"/>
      <c r="E16" s="270"/>
      <c r="F16" s="256"/>
      <c r="G16" s="248" t="s">
        <v>1657</v>
      </c>
      <c r="H16" s="248">
        <v>0</v>
      </c>
      <c r="I16" s="261"/>
      <c r="J16" s="257"/>
      <c r="K16" s="260"/>
      <c r="L16" s="257"/>
      <c r="M16" s="248">
        <f t="shared" si="2"/>
        <v>0</v>
      </c>
    </row>
    <row r="17" spans="1:13">
      <c r="A17" s="272" t="s">
        <v>1317</v>
      </c>
      <c r="B17" s="258"/>
      <c r="C17" s="275"/>
      <c r="D17" s="254"/>
      <c r="E17" s="270"/>
      <c r="F17" s="256"/>
      <c r="G17" s="248" t="s">
        <v>1658</v>
      </c>
      <c r="H17" s="248">
        <v>0</v>
      </c>
      <c r="I17" s="261"/>
      <c r="J17" s="257"/>
      <c r="K17" s="260"/>
      <c r="L17" s="257"/>
      <c r="M17" s="248">
        <f t="shared" si="2"/>
        <v>0</v>
      </c>
    </row>
    <row r="18" spans="1:13">
      <c r="A18" s="272" t="s">
        <v>1726</v>
      </c>
      <c r="B18" s="258"/>
      <c r="C18" s="275"/>
      <c r="D18" s="254"/>
      <c r="E18" s="270"/>
      <c r="F18" s="256"/>
      <c r="G18" s="248" t="s">
        <v>1659</v>
      </c>
      <c r="H18" s="248">
        <v>0</v>
      </c>
      <c r="I18" s="261"/>
      <c r="J18" s="257"/>
      <c r="K18" s="260"/>
      <c r="L18" s="257"/>
      <c r="M18" s="248">
        <f t="shared" si="2"/>
        <v>0</v>
      </c>
    </row>
    <row r="19" spans="1:13">
      <c r="A19" s="272" t="s">
        <v>1727</v>
      </c>
      <c r="B19" s="258">
        <v>17700</v>
      </c>
      <c r="C19" s="275">
        <v>14194</v>
      </c>
      <c r="D19" s="254">
        <f t="shared" si="0"/>
        <v>0.80189999999999995</v>
      </c>
      <c r="E19" s="270">
        <f t="shared" si="1"/>
        <v>0.86870000000000003</v>
      </c>
      <c r="F19" s="256">
        <v>16339</v>
      </c>
      <c r="G19" s="248" t="s">
        <v>1660</v>
      </c>
      <c r="H19" s="248">
        <v>0</v>
      </c>
      <c r="I19" s="257" t="s">
        <v>1310</v>
      </c>
      <c r="J19" s="257">
        <v>26708</v>
      </c>
      <c r="K19" s="260" t="s">
        <v>1727</v>
      </c>
      <c r="L19" s="257">
        <f>SUM(L20:L26)</f>
        <v>12514</v>
      </c>
      <c r="M19" s="248">
        <f t="shared" si="2"/>
        <v>14194</v>
      </c>
    </row>
    <row r="20" spans="1:13">
      <c r="A20" s="272" t="s">
        <v>1728</v>
      </c>
      <c r="B20" s="282">
        <v>17700</v>
      </c>
      <c r="C20" s="275">
        <v>7074</v>
      </c>
      <c r="D20" s="254">
        <f t="shared" si="0"/>
        <v>0.3997</v>
      </c>
      <c r="E20" s="270">
        <f t="shared" si="1"/>
        <v>1.2181999999999999</v>
      </c>
      <c r="F20" s="256">
        <v>5807</v>
      </c>
      <c r="G20" s="248" t="s">
        <v>1661</v>
      </c>
      <c r="H20" s="248">
        <v>0</v>
      </c>
      <c r="I20" s="257" t="s">
        <v>1311</v>
      </c>
      <c r="J20" s="257">
        <v>11518</v>
      </c>
      <c r="K20" s="260" t="s">
        <v>1728</v>
      </c>
      <c r="L20" s="257">
        <v>4444</v>
      </c>
      <c r="M20" s="248">
        <f t="shared" si="2"/>
        <v>7074</v>
      </c>
    </row>
    <row r="21" spans="1:13">
      <c r="A21" s="272" t="s">
        <v>1729</v>
      </c>
      <c r="B21" s="282"/>
      <c r="C21" s="275">
        <v>1328</v>
      </c>
      <c r="D21" s="254"/>
      <c r="E21" s="270">
        <f t="shared" si="1"/>
        <v>0.7026</v>
      </c>
      <c r="F21" s="256">
        <v>1890</v>
      </c>
      <c r="G21" s="248" t="s">
        <v>1662</v>
      </c>
      <c r="H21" s="248">
        <v>0</v>
      </c>
      <c r="I21" s="257" t="s">
        <v>1312</v>
      </c>
      <c r="J21" s="257">
        <v>1696</v>
      </c>
      <c r="K21" s="260" t="s">
        <v>1729</v>
      </c>
      <c r="L21" s="257">
        <v>368</v>
      </c>
      <c r="M21" s="248">
        <f t="shared" si="2"/>
        <v>1328</v>
      </c>
    </row>
    <row r="22" spans="1:13">
      <c r="A22" s="272" t="s">
        <v>1730</v>
      </c>
      <c r="B22" s="258"/>
      <c r="C22" s="275"/>
      <c r="D22" s="254"/>
      <c r="E22" s="270"/>
      <c r="F22" s="256"/>
      <c r="G22" s="248" t="s">
        <v>1663</v>
      </c>
      <c r="H22" s="248">
        <v>0</v>
      </c>
      <c r="I22" s="257" t="s">
        <v>1313</v>
      </c>
      <c r="J22" s="257">
        <v>0</v>
      </c>
      <c r="K22" s="260"/>
      <c r="L22" s="257"/>
      <c r="M22" s="248">
        <f t="shared" si="2"/>
        <v>0</v>
      </c>
    </row>
    <row r="23" spans="1:13">
      <c r="A23" s="272" t="s">
        <v>1731</v>
      </c>
      <c r="B23" s="258"/>
      <c r="C23" s="275">
        <v>823</v>
      </c>
      <c r="D23" s="254"/>
      <c r="E23" s="270">
        <f t="shared" si="1"/>
        <v>8.5729000000000006</v>
      </c>
      <c r="F23" s="256">
        <v>96</v>
      </c>
      <c r="G23" s="248" t="s">
        <v>1664</v>
      </c>
      <c r="H23" s="248">
        <v>0</v>
      </c>
      <c r="I23" s="257" t="s">
        <v>1314</v>
      </c>
      <c r="J23" s="257">
        <v>823</v>
      </c>
      <c r="K23" s="260"/>
      <c r="L23" s="257"/>
      <c r="M23" s="248">
        <f t="shared" si="2"/>
        <v>823</v>
      </c>
    </row>
    <row r="24" spans="1:13">
      <c r="A24" s="272" t="s">
        <v>1732</v>
      </c>
      <c r="B24" s="258"/>
      <c r="C24" s="275"/>
      <c r="D24" s="254"/>
      <c r="E24" s="270"/>
      <c r="F24" s="256"/>
      <c r="G24" s="248" t="s">
        <v>1665</v>
      </c>
      <c r="H24" s="248">
        <v>0</v>
      </c>
      <c r="I24" s="257" t="s">
        <v>1315</v>
      </c>
      <c r="J24" s="257">
        <v>0</v>
      </c>
      <c r="K24" s="260"/>
      <c r="L24" s="257"/>
      <c r="M24" s="248">
        <f t="shared" si="2"/>
        <v>0</v>
      </c>
    </row>
    <row r="25" spans="1:13">
      <c r="A25" s="272" t="s">
        <v>1733</v>
      </c>
      <c r="B25" s="282"/>
      <c r="C25" s="275">
        <v>89</v>
      </c>
      <c r="D25" s="254"/>
      <c r="E25" s="270"/>
      <c r="F25" s="256"/>
      <c r="G25" s="248" t="s">
        <v>1666</v>
      </c>
      <c r="H25" s="248">
        <v>0</v>
      </c>
      <c r="I25" s="257" t="s">
        <v>1316</v>
      </c>
      <c r="J25" s="257">
        <v>89</v>
      </c>
      <c r="K25" s="260"/>
      <c r="L25" s="257"/>
      <c r="M25" s="248">
        <f t="shared" si="2"/>
        <v>89</v>
      </c>
    </row>
    <row r="26" spans="1:13">
      <c r="A26" s="272" t="s">
        <v>1734</v>
      </c>
      <c r="B26" s="282"/>
      <c r="C26" s="275">
        <v>4880</v>
      </c>
      <c r="D26" s="254"/>
      <c r="E26" s="270">
        <f t="shared" si="1"/>
        <v>0.57099999999999995</v>
      </c>
      <c r="F26" s="256">
        <v>8546</v>
      </c>
      <c r="G26" s="248" t="s">
        <v>1667</v>
      </c>
      <c r="H26" s="248">
        <v>0</v>
      </c>
      <c r="I26" s="257" t="s">
        <v>1318</v>
      </c>
      <c r="J26" s="257">
        <v>12582</v>
      </c>
      <c r="K26" s="260" t="s">
        <v>1734</v>
      </c>
      <c r="L26" s="257">
        <v>7702</v>
      </c>
      <c r="M26" s="248">
        <f t="shared" si="2"/>
        <v>4880</v>
      </c>
    </row>
    <row r="27" spans="1:13">
      <c r="A27" s="272" t="s">
        <v>1735</v>
      </c>
      <c r="B27" s="282"/>
      <c r="C27" s="275"/>
      <c r="D27" s="254"/>
      <c r="E27" s="270"/>
      <c r="F27" s="256"/>
      <c r="G27" s="248" t="s">
        <v>1668</v>
      </c>
      <c r="H27" s="248">
        <v>0</v>
      </c>
      <c r="I27" s="257"/>
      <c r="J27" s="257"/>
      <c r="K27" s="260"/>
      <c r="L27" s="257"/>
      <c r="M27" s="248">
        <f t="shared" si="2"/>
        <v>0</v>
      </c>
    </row>
    <row r="28" spans="1:13">
      <c r="A28" s="272" t="s">
        <v>1736</v>
      </c>
      <c r="B28" s="282"/>
      <c r="C28" s="275"/>
      <c r="D28" s="254"/>
      <c r="E28" s="270"/>
      <c r="F28" s="256"/>
      <c r="G28" s="248" t="s">
        <v>1669</v>
      </c>
      <c r="H28" s="248">
        <v>0</v>
      </c>
      <c r="I28" s="257"/>
      <c r="J28" s="257"/>
      <c r="K28" s="260"/>
      <c r="L28" s="257"/>
      <c r="M28" s="248">
        <f t="shared" si="2"/>
        <v>0</v>
      </c>
    </row>
    <row r="29" spans="1:13">
      <c r="A29" s="272" t="s">
        <v>1737</v>
      </c>
      <c r="B29" s="282"/>
      <c r="C29" s="275"/>
      <c r="D29" s="254"/>
      <c r="E29" s="270"/>
      <c r="F29" s="256"/>
      <c r="G29" s="248" t="s">
        <v>1670</v>
      </c>
      <c r="H29" s="248">
        <v>0</v>
      </c>
      <c r="I29" s="257"/>
      <c r="J29" s="257"/>
      <c r="K29" s="260"/>
      <c r="L29" s="257"/>
      <c r="M29" s="248">
        <f t="shared" si="2"/>
        <v>0</v>
      </c>
    </row>
    <row r="30" spans="1:13">
      <c r="A30" s="271" t="s">
        <v>1321</v>
      </c>
      <c r="B30" s="282"/>
      <c r="C30" s="275"/>
      <c r="D30" s="254"/>
      <c r="E30" s="270"/>
      <c r="F30" s="256"/>
      <c r="G30" s="248" t="s">
        <v>1671</v>
      </c>
      <c r="H30" s="248">
        <v>0</v>
      </c>
      <c r="I30" s="257" t="s">
        <v>1321</v>
      </c>
      <c r="J30" s="257">
        <v>158</v>
      </c>
      <c r="K30" s="260" t="s">
        <v>1773</v>
      </c>
      <c r="L30" s="257">
        <v>158</v>
      </c>
      <c r="M30" s="248">
        <f t="shared" si="2"/>
        <v>0</v>
      </c>
    </row>
    <row r="31" spans="1:13">
      <c r="A31" s="272" t="s">
        <v>1738</v>
      </c>
      <c r="B31" s="258"/>
      <c r="C31" s="275">
        <v>3274</v>
      </c>
      <c r="D31" s="254"/>
      <c r="E31" s="270">
        <f t="shared" si="1"/>
        <v>0.25119999999999998</v>
      </c>
      <c r="F31" s="256">
        <v>13035</v>
      </c>
      <c r="G31" s="248" t="s">
        <v>1672</v>
      </c>
      <c r="H31" s="248">
        <v>0</v>
      </c>
      <c r="I31" s="257" t="s">
        <v>1322</v>
      </c>
      <c r="J31" s="257">
        <v>3440</v>
      </c>
      <c r="K31" s="260" t="s">
        <v>1738</v>
      </c>
      <c r="L31" s="257">
        <v>166</v>
      </c>
      <c r="M31" s="248">
        <f t="shared" si="2"/>
        <v>3274</v>
      </c>
    </row>
    <row r="32" spans="1:13">
      <c r="A32" s="272" t="s">
        <v>1739</v>
      </c>
      <c r="B32" s="258"/>
      <c r="C32" s="275">
        <v>13</v>
      </c>
      <c r="D32" s="254"/>
      <c r="E32" s="270">
        <f t="shared" si="1"/>
        <v>0.01</v>
      </c>
      <c r="F32" s="256">
        <v>1300</v>
      </c>
      <c r="G32" s="248" t="s">
        <v>1673</v>
      </c>
      <c r="H32" s="248">
        <v>0</v>
      </c>
      <c r="I32" s="257" t="s">
        <v>1323</v>
      </c>
      <c r="J32" s="257">
        <v>13</v>
      </c>
      <c r="K32" s="260"/>
      <c r="L32" s="257"/>
      <c r="M32" s="248">
        <f t="shared" si="2"/>
        <v>13</v>
      </c>
    </row>
    <row r="33" spans="1:13">
      <c r="A33" s="272" t="s">
        <v>1740</v>
      </c>
      <c r="B33" s="273"/>
      <c r="C33" s="275">
        <v>687</v>
      </c>
      <c r="D33" s="254"/>
      <c r="E33" s="270">
        <f t="shared" si="1"/>
        <v>4.0411999999999999</v>
      </c>
      <c r="F33" s="256">
        <v>170</v>
      </c>
      <c r="G33" s="248" t="s">
        <v>1674</v>
      </c>
      <c r="H33" s="248">
        <v>0</v>
      </c>
      <c r="I33" s="248" t="s">
        <v>1324</v>
      </c>
      <c r="J33" s="248">
        <v>838</v>
      </c>
      <c r="K33" s="260" t="s">
        <v>1740</v>
      </c>
      <c r="L33" s="257">
        <v>151</v>
      </c>
      <c r="M33" s="248">
        <f t="shared" si="2"/>
        <v>687</v>
      </c>
    </row>
    <row r="34" spans="1:13">
      <c r="A34" s="272" t="s">
        <v>1741</v>
      </c>
      <c r="B34" s="273"/>
      <c r="C34" s="275">
        <v>2574</v>
      </c>
      <c r="D34" s="254"/>
      <c r="E34" s="270">
        <f t="shared" si="1"/>
        <v>0.22259999999999999</v>
      </c>
      <c r="F34" s="256">
        <v>11565</v>
      </c>
      <c r="G34" s="248" t="s">
        <v>1675</v>
      </c>
      <c r="H34" s="248">
        <v>0</v>
      </c>
      <c r="I34" s="248" t="s">
        <v>1325</v>
      </c>
      <c r="J34" s="248">
        <v>2589</v>
      </c>
      <c r="K34" s="260" t="s">
        <v>1741</v>
      </c>
      <c r="L34" s="257">
        <v>15</v>
      </c>
      <c r="M34" s="248">
        <f t="shared" si="2"/>
        <v>2574</v>
      </c>
    </row>
    <row r="35" spans="1:13">
      <c r="A35" s="272" t="s">
        <v>1742</v>
      </c>
      <c r="B35" s="282">
        <v>933</v>
      </c>
      <c r="C35" s="275">
        <v>1678</v>
      </c>
      <c r="D35" s="254">
        <f t="shared" si="0"/>
        <v>1.7985</v>
      </c>
      <c r="E35" s="270">
        <f t="shared" si="1"/>
        <v>0.9012</v>
      </c>
      <c r="F35" s="256">
        <v>1862</v>
      </c>
      <c r="G35" s="248" t="s">
        <v>1676</v>
      </c>
      <c r="H35" s="248">
        <v>262.10000000000002</v>
      </c>
      <c r="I35" s="248" t="s">
        <v>1326</v>
      </c>
      <c r="J35" s="248">
        <v>1714</v>
      </c>
      <c r="K35" s="260" t="s">
        <v>1742</v>
      </c>
      <c r="L35" s="257">
        <f>L36+L37</f>
        <v>36</v>
      </c>
      <c r="M35" s="248">
        <f t="shared" si="2"/>
        <v>1678</v>
      </c>
    </row>
    <row r="36" spans="1:13">
      <c r="A36" s="272" t="s">
        <v>1743</v>
      </c>
      <c r="B36" s="282">
        <v>933</v>
      </c>
      <c r="C36" s="275">
        <v>312</v>
      </c>
      <c r="D36" s="254">
        <f t="shared" si="0"/>
        <v>0.33439999999999998</v>
      </c>
      <c r="E36" s="270"/>
      <c r="F36" s="256"/>
      <c r="G36" s="248" t="s">
        <v>1677</v>
      </c>
      <c r="H36" s="248">
        <v>262.10000000000002</v>
      </c>
      <c r="I36" s="248" t="s">
        <v>1319</v>
      </c>
      <c r="J36" s="248">
        <v>315</v>
      </c>
      <c r="K36" s="260" t="s">
        <v>1743</v>
      </c>
      <c r="L36" s="257">
        <v>3</v>
      </c>
      <c r="M36" s="248">
        <f t="shared" si="2"/>
        <v>312</v>
      </c>
    </row>
    <row r="37" spans="1:13">
      <c r="A37" s="272" t="s">
        <v>1744</v>
      </c>
      <c r="B37" s="282"/>
      <c r="C37" s="275">
        <v>1067</v>
      </c>
      <c r="D37" s="254"/>
      <c r="E37" s="270">
        <f t="shared" si="1"/>
        <v>0.57299999999999995</v>
      </c>
      <c r="F37" s="256">
        <v>1862</v>
      </c>
      <c r="G37" s="248" t="s">
        <v>1678</v>
      </c>
      <c r="H37" s="248">
        <v>126.1</v>
      </c>
      <c r="I37" s="248" t="s">
        <v>1320</v>
      </c>
      <c r="J37" s="248">
        <v>1100</v>
      </c>
      <c r="K37" s="260" t="s">
        <v>1774</v>
      </c>
      <c r="L37" s="257">
        <v>33</v>
      </c>
      <c r="M37" s="248">
        <f t="shared" si="2"/>
        <v>1067</v>
      </c>
    </row>
    <row r="38" spans="1:13">
      <c r="A38" s="272" t="s">
        <v>1745</v>
      </c>
      <c r="B38" s="273"/>
      <c r="C38" s="275">
        <v>299</v>
      </c>
      <c r="D38" s="254"/>
      <c r="E38" s="270"/>
      <c r="F38" s="256"/>
      <c r="G38" s="248" t="s">
        <v>1679</v>
      </c>
      <c r="H38" s="248">
        <v>136</v>
      </c>
      <c r="I38" s="248" t="s">
        <v>1327</v>
      </c>
      <c r="J38" s="248">
        <v>299</v>
      </c>
      <c r="K38" s="260"/>
      <c r="L38" s="257"/>
      <c r="M38" s="248">
        <f t="shared" si="2"/>
        <v>299</v>
      </c>
    </row>
    <row r="39" spans="1:13">
      <c r="A39" s="272" t="s">
        <v>1746</v>
      </c>
      <c r="B39" s="273"/>
      <c r="C39" s="275">
        <v>269</v>
      </c>
      <c r="D39" s="254"/>
      <c r="E39" s="270">
        <f t="shared" si="1"/>
        <v>0.46949999999999997</v>
      </c>
      <c r="F39" s="256">
        <v>573</v>
      </c>
      <c r="G39" s="248" t="s">
        <v>1680</v>
      </c>
      <c r="H39" s="248">
        <v>0</v>
      </c>
      <c r="I39" s="248" t="s">
        <v>1328</v>
      </c>
      <c r="J39" s="248">
        <v>269</v>
      </c>
      <c r="K39" s="260"/>
      <c r="L39" s="257"/>
      <c r="M39" s="248">
        <f t="shared" si="2"/>
        <v>269</v>
      </c>
    </row>
    <row r="40" spans="1:13">
      <c r="A40" s="272" t="s">
        <v>1747</v>
      </c>
      <c r="B40" s="273"/>
      <c r="C40" s="275">
        <v>244</v>
      </c>
      <c r="D40" s="254"/>
      <c r="E40" s="270">
        <f t="shared" si="1"/>
        <v>0.42580000000000001</v>
      </c>
      <c r="F40" s="256">
        <v>573</v>
      </c>
      <c r="G40" s="248" t="s">
        <v>1681</v>
      </c>
      <c r="H40" s="248">
        <v>0</v>
      </c>
      <c r="I40" s="248" t="s">
        <v>1329</v>
      </c>
      <c r="J40" s="248">
        <v>244</v>
      </c>
      <c r="K40" s="260"/>
      <c r="L40" s="257"/>
      <c r="M40" s="248">
        <f t="shared" si="2"/>
        <v>244</v>
      </c>
    </row>
    <row r="41" spans="1:13">
      <c r="A41" s="273" t="s">
        <v>1329</v>
      </c>
      <c r="B41" s="273"/>
      <c r="C41" s="275">
        <v>25</v>
      </c>
      <c r="D41" s="254"/>
      <c r="E41" s="270">
        <f t="shared" si="1"/>
        <v>5.3800000000000001E-2</v>
      </c>
      <c r="F41" s="263">
        <v>465</v>
      </c>
      <c r="G41" s="248" t="s">
        <v>1678</v>
      </c>
      <c r="H41" s="248">
        <v>0</v>
      </c>
      <c r="I41" s="248" t="s">
        <v>1330</v>
      </c>
      <c r="J41" s="248">
        <v>25</v>
      </c>
      <c r="K41" s="260"/>
      <c r="L41" s="257"/>
      <c r="M41" s="248">
        <f t="shared" si="2"/>
        <v>25</v>
      </c>
    </row>
    <row r="42" spans="1:13">
      <c r="A42" s="273" t="s">
        <v>1330</v>
      </c>
      <c r="B42" s="273"/>
      <c r="C42" s="275"/>
      <c r="D42" s="254"/>
      <c r="E42" s="270"/>
      <c r="F42" s="263">
        <v>17</v>
      </c>
      <c r="G42" s="248" t="s">
        <v>1679</v>
      </c>
      <c r="H42" s="248">
        <v>0</v>
      </c>
      <c r="I42" s="248" t="s">
        <v>1331</v>
      </c>
      <c r="J42" s="248">
        <v>0</v>
      </c>
      <c r="K42" s="260"/>
      <c r="L42" s="257"/>
      <c r="M42" s="248">
        <f t="shared" si="2"/>
        <v>0</v>
      </c>
    </row>
    <row r="43" spans="1:13">
      <c r="A43" s="273" t="s">
        <v>1331</v>
      </c>
      <c r="B43" s="273"/>
      <c r="C43" s="275"/>
      <c r="D43" s="254"/>
      <c r="E43" s="270"/>
      <c r="F43" s="248">
        <v>91</v>
      </c>
      <c r="G43" s="248" t="s">
        <v>1682</v>
      </c>
      <c r="H43" s="248">
        <v>0</v>
      </c>
      <c r="I43" s="264" t="s">
        <v>1332</v>
      </c>
      <c r="J43" s="264">
        <v>0</v>
      </c>
      <c r="K43" s="260"/>
      <c r="L43" s="257"/>
      <c r="M43" s="248">
        <f t="shared" si="2"/>
        <v>0</v>
      </c>
    </row>
    <row r="44" spans="1:13">
      <c r="A44" s="273" t="s">
        <v>1776</v>
      </c>
      <c r="B44" s="273">
        <v>44</v>
      </c>
      <c r="C44" s="275">
        <v>1379</v>
      </c>
      <c r="D44" s="254">
        <f t="shared" si="0"/>
        <v>31.340900000000001</v>
      </c>
      <c r="E44" s="270">
        <f t="shared" si="1"/>
        <v>0.86350000000000005</v>
      </c>
      <c r="F44" s="248">
        <v>1597</v>
      </c>
      <c r="G44" s="248" t="s">
        <v>1683</v>
      </c>
      <c r="H44" s="248">
        <v>0</v>
      </c>
      <c r="I44" s="215" t="s">
        <v>1776</v>
      </c>
      <c r="J44" s="264">
        <f>J45+J48</f>
        <v>1604</v>
      </c>
      <c r="K44" s="260" t="s">
        <v>837</v>
      </c>
      <c r="L44" s="257">
        <v>225</v>
      </c>
      <c r="M44" s="248">
        <f t="shared" si="2"/>
        <v>1379</v>
      </c>
    </row>
    <row r="45" spans="1:13">
      <c r="A45" s="272" t="s">
        <v>1777</v>
      </c>
      <c r="B45" s="273">
        <v>44</v>
      </c>
      <c r="C45" s="275">
        <v>89</v>
      </c>
      <c r="D45" s="254">
        <f t="shared" si="0"/>
        <v>2.0226999999999999</v>
      </c>
      <c r="E45" s="270">
        <f t="shared" si="1"/>
        <v>0.39560000000000001</v>
      </c>
      <c r="F45" s="248">
        <v>225</v>
      </c>
      <c r="G45" s="248" t="s">
        <v>1684</v>
      </c>
      <c r="H45" s="248">
        <v>0</v>
      </c>
      <c r="I45" s="248" t="s">
        <v>1333</v>
      </c>
      <c r="J45" s="248">
        <v>172</v>
      </c>
      <c r="K45" s="260" t="s">
        <v>1748</v>
      </c>
      <c r="L45" s="257">
        <v>83</v>
      </c>
      <c r="M45" s="248">
        <f t="shared" si="2"/>
        <v>89</v>
      </c>
    </row>
    <row r="46" spans="1:13">
      <c r="A46" s="272" t="s">
        <v>1304</v>
      </c>
      <c r="B46" s="273">
        <v>44</v>
      </c>
      <c r="C46" s="275">
        <v>84</v>
      </c>
      <c r="D46" s="254">
        <f t="shared" si="0"/>
        <v>1.9091</v>
      </c>
      <c r="E46" s="270">
        <f t="shared" si="1"/>
        <v>0.73040000000000005</v>
      </c>
      <c r="F46" s="256">
        <v>115</v>
      </c>
      <c r="G46" s="248" t="s">
        <v>1685</v>
      </c>
      <c r="H46" s="248">
        <v>0</v>
      </c>
      <c r="I46" s="248" t="s">
        <v>1308</v>
      </c>
      <c r="J46" s="248">
        <v>167</v>
      </c>
      <c r="K46" s="260" t="s">
        <v>1304</v>
      </c>
      <c r="L46" s="257">
        <v>83</v>
      </c>
      <c r="M46" s="248">
        <f t="shared" si="2"/>
        <v>84</v>
      </c>
    </row>
    <row r="47" spans="1:13">
      <c r="A47" s="271" t="s">
        <v>1334</v>
      </c>
      <c r="B47" s="273"/>
      <c r="C47" s="275">
        <v>5</v>
      </c>
      <c r="D47" s="254"/>
      <c r="E47" s="270">
        <f t="shared" si="1"/>
        <v>0.5</v>
      </c>
      <c r="F47" s="248">
        <v>10</v>
      </c>
      <c r="G47" s="248" t="s">
        <v>1686</v>
      </c>
      <c r="H47" s="248">
        <v>0</v>
      </c>
      <c r="I47" s="248" t="s">
        <v>1334</v>
      </c>
      <c r="J47" s="248">
        <v>5</v>
      </c>
      <c r="K47" s="260"/>
      <c r="L47" s="257"/>
      <c r="M47" s="248">
        <f t="shared" si="2"/>
        <v>5</v>
      </c>
    </row>
    <row r="48" spans="1:13">
      <c r="A48" s="272" t="s">
        <v>1778</v>
      </c>
      <c r="B48" s="273"/>
      <c r="C48" s="275">
        <v>1290</v>
      </c>
      <c r="D48" s="254"/>
      <c r="E48" s="270">
        <f t="shared" si="1"/>
        <v>0.94020000000000004</v>
      </c>
      <c r="F48" s="256">
        <v>1372</v>
      </c>
      <c r="G48" s="248" t="s">
        <v>1687</v>
      </c>
      <c r="H48" s="248">
        <v>0</v>
      </c>
      <c r="I48" s="248" t="s">
        <v>1335</v>
      </c>
      <c r="J48" s="248">
        <v>1432</v>
      </c>
      <c r="K48" s="260" t="s">
        <v>1749</v>
      </c>
      <c r="L48" s="257">
        <v>142</v>
      </c>
      <c r="M48" s="248">
        <f t="shared" si="2"/>
        <v>1290</v>
      </c>
    </row>
    <row r="49" spans="1:13">
      <c r="A49" s="273" t="s">
        <v>1336</v>
      </c>
      <c r="B49" s="273"/>
      <c r="C49" s="275"/>
      <c r="D49" s="254"/>
      <c r="E49" s="270"/>
      <c r="F49" s="256">
        <v>805</v>
      </c>
      <c r="G49" s="248" t="s">
        <v>1688</v>
      </c>
      <c r="K49" s="260"/>
      <c r="L49" s="257"/>
    </row>
    <row r="50" spans="1:13">
      <c r="A50" s="272" t="s">
        <v>1750</v>
      </c>
      <c r="B50" s="273"/>
      <c r="C50" s="275">
        <v>1290</v>
      </c>
      <c r="D50" s="254"/>
      <c r="E50" s="270">
        <f>C50/F50</f>
        <v>2.2751000000000001</v>
      </c>
      <c r="F50" s="256">
        <v>567</v>
      </c>
      <c r="G50" s="248" t="s">
        <v>1689</v>
      </c>
      <c r="H50" s="248">
        <v>0</v>
      </c>
      <c r="I50" s="248" t="s">
        <v>1337</v>
      </c>
      <c r="J50" s="248">
        <v>1432</v>
      </c>
      <c r="K50" s="260" t="s">
        <v>1750</v>
      </c>
      <c r="L50" s="257">
        <v>142</v>
      </c>
      <c r="M50" s="248">
        <f t="shared" si="2"/>
        <v>1290</v>
      </c>
    </row>
    <row r="51" spans="1:13">
      <c r="A51" s="272" t="s">
        <v>1009</v>
      </c>
      <c r="B51" s="273">
        <f>B52+B54</f>
        <v>230</v>
      </c>
      <c r="C51" s="275">
        <v>250</v>
      </c>
      <c r="D51" s="254">
        <f t="shared" si="0"/>
        <v>1.087</v>
      </c>
      <c r="E51" s="270">
        <f t="shared" ref="E51:E81" si="3">C51/F51</f>
        <v>1.8796999999999999</v>
      </c>
      <c r="F51" s="256">
        <v>133</v>
      </c>
      <c r="G51" s="248" t="s">
        <v>1690</v>
      </c>
      <c r="H51" s="248">
        <v>0</v>
      </c>
      <c r="I51" s="262" t="s">
        <v>1009</v>
      </c>
      <c r="J51" s="248">
        <f>J52+J54</f>
        <v>250</v>
      </c>
      <c r="K51" s="260"/>
      <c r="L51" s="257"/>
      <c r="M51" s="248">
        <f t="shared" si="2"/>
        <v>250</v>
      </c>
    </row>
    <row r="52" spans="1:13">
      <c r="A52" s="274" t="s">
        <v>1751</v>
      </c>
      <c r="B52" s="273">
        <v>30</v>
      </c>
      <c r="C52" s="275">
        <v>29</v>
      </c>
      <c r="D52" s="254">
        <f t="shared" si="0"/>
        <v>0.9667</v>
      </c>
      <c r="E52" s="270">
        <f t="shared" si="3"/>
        <v>1.1599999999999999</v>
      </c>
      <c r="F52" s="256">
        <v>25</v>
      </c>
      <c r="G52" s="248" t="s">
        <v>1691</v>
      </c>
      <c r="H52" s="248">
        <v>0</v>
      </c>
      <c r="I52" s="248" t="s">
        <v>1338</v>
      </c>
      <c r="J52" s="248">
        <v>29</v>
      </c>
      <c r="K52" s="260"/>
      <c r="L52" s="257"/>
      <c r="M52" s="248">
        <f t="shared" si="2"/>
        <v>29</v>
      </c>
    </row>
    <row r="53" spans="1:13">
      <c r="A53" s="274" t="s">
        <v>1752</v>
      </c>
      <c r="B53" s="273">
        <v>30</v>
      </c>
      <c r="C53" s="275">
        <v>29</v>
      </c>
      <c r="D53" s="254">
        <f t="shared" si="0"/>
        <v>0.9667</v>
      </c>
      <c r="E53" s="270">
        <f t="shared" si="3"/>
        <v>1.1599999999999999</v>
      </c>
      <c r="F53" s="256">
        <v>25</v>
      </c>
      <c r="G53" s="248" t="s">
        <v>1692</v>
      </c>
      <c r="H53" s="248">
        <v>0</v>
      </c>
      <c r="I53" s="248" t="s">
        <v>1339</v>
      </c>
      <c r="J53" s="248">
        <v>29</v>
      </c>
      <c r="K53" s="260"/>
      <c r="L53" s="257"/>
      <c r="M53" s="248">
        <f t="shared" si="2"/>
        <v>29</v>
      </c>
    </row>
    <row r="54" spans="1:13">
      <c r="A54" s="272" t="s">
        <v>1753</v>
      </c>
      <c r="B54" s="273">
        <v>200</v>
      </c>
      <c r="C54" s="275">
        <v>221</v>
      </c>
      <c r="D54" s="254">
        <f t="shared" si="0"/>
        <v>1.105</v>
      </c>
      <c r="E54" s="270">
        <f t="shared" si="3"/>
        <v>2.0463</v>
      </c>
      <c r="F54" s="256">
        <v>108</v>
      </c>
      <c r="G54" s="248" t="s">
        <v>1693</v>
      </c>
      <c r="H54" s="248">
        <v>0</v>
      </c>
      <c r="I54" s="248" t="s">
        <v>1340</v>
      </c>
      <c r="J54" s="248">
        <v>221</v>
      </c>
      <c r="K54" s="260"/>
      <c r="L54" s="257"/>
      <c r="M54" s="248">
        <f t="shared" si="2"/>
        <v>221</v>
      </c>
    </row>
    <row r="55" spans="1:13">
      <c r="A55" s="272" t="s">
        <v>1754</v>
      </c>
      <c r="B55" s="273"/>
      <c r="C55" s="275">
        <v>20</v>
      </c>
      <c r="D55" s="254"/>
      <c r="E55" s="270"/>
      <c r="F55" s="256"/>
      <c r="G55" s="248" t="s">
        <v>1694</v>
      </c>
      <c r="H55" s="248">
        <v>0</v>
      </c>
      <c r="I55" s="248" t="s">
        <v>1341</v>
      </c>
      <c r="J55" s="248">
        <v>20</v>
      </c>
      <c r="K55" s="260"/>
      <c r="L55" s="257"/>
      <c r="M55" s="248">
        <f t="shared" si="2"/>
        <v>20</v>
      </c>
    </row>
    <row r="56" spans="1:13">
      <c r="A56" s="272" t="s">
        <v>1755</v>
      </c>
      <c r="B56" s="273">
        <v>200</v>
      </c>
      <c r="C56" s="275">
        <v>201</v>
      </c>
      <c r="D56" s="254">
        <f t="shared" si="0"/>
        <v>1.0049999999999999</v>
      </c>
      <c r="E56" s="270">
        <f t="shared" si="3"/>
        <v>1.8611</v>
      </c>
      <c r="F56" s="256">
        <v>108</v>
      </c>
      <c r="G56" s="248" t="s">
        <v>1695</v>
      </c>
      <c r="H56" s="248">
        <v>0</v>
      </c>
      <c r="I56" s="248" t="s">
        <v>1342</v>
      </c>
      <c r="J56" s="248">
        <v>201</v>
      </c>
      <c r="K56" s="260"/>
      <c r="L56" s="257"/>
      <c r="M56" s="248">
        <f t="shared" si="2"/>
        <v>201</v>
      </c>
    </row>
    <row r="57" spans="1:13">
      <c r="A57" s="272" t="s">
        <v>1063</v>
      </c>
      <c r="B57" s="273"/>
      <c r="C57" s="275">
        <v>20</v>
      </c>
      <c r="D57" s="254"/>
      <c r="E57" s="270"/>
      <c r="F57" s="256"/>
      <c r="G57" s="248" t="s">
        <v>1696</v>
      </c>
      <c r="H57" s="248">
        <v>0</v>
      </c>
      <c r="I57" s="262" t="s">
        <v>1063</v>
      </c>
      <c r="J57" s="248">
        <f>J58</f>
        <v>20</v>
      </c>
      <c r="K57" s="260"/>
      <c r="L57" s="257"/>
      <c r="M57" s="248">
        <f t="shared" si="2"/>
        <v>20</v>
      </c>
    </row>
    <row r="58" spans="1:13">
      <c r="A58" s="272" t="s">
        <v>1779</v>
      </c>
      <c r="B58" s="273"/>
      <c r="C58" s="275">
        <v>20</v>
      </c>
      <c r="D58" s="254"/>
      <c r="E58" s="270"/>
      <c r="F58" s="256"/>
      <c r="G58" s="248" t="s">
        <v>1697</v>
      </c>
      <c r="H58" s="248">
        <v>0</v>
      </c>
      <c r="I58" s="248" t="s">
        <v>1343</v>
      </c>
      <c r="J58" s="248">
        <v>20</v>
      </c>
      <c r="K58" s="260"/>
      <c r="L58" s="257"/>
      <c r="M58" s="248">
        <f t="shared" si="2"/>
        <v>20</v>
      </c>
    </row>
    <row r="59" spans="1:13">
      <c r="A59" s="272" t="s">
        <v>1344</v>
      </c>
      <c r="B59" s="273"/>
      <c r="C59" s="275">
        <v>20</v>
      </c>
      <c r="D59" s="254"/>
      <c r="E59" s="270"/>
      <c r="F59" s="256"/>
      <c r="G59" s="248" t="s">
        <v>1698</v>
      </c>
      <c r="H59" s="248">
        <v>0</v>
      </c>
      <c r="I59" s="248" t="s">
        <v>1344</v>
      </c>
      <c r="J59" s="248">
        <v>20</v>
      </c>
      <c r="K59" s="260"/>
      <c r="L59" s="257"/>
      <c r="M59" s="248">
        <f t="shared" si="2"/>
        <v>20</v>
      </c>
    </row>
    <row r="60" spans="1:13">
      <c r="A60" s="272" t="s">
        <v>1259</v>
      </c>
      <c r="B60" s="273">
        <f>B61+B65</f>
        <v>676</v>
      </c>
      <c r="C60" s="275">
        <v>1154</v>
      </c>
      <c r="D60" s="254">
        <f t="shared" si="0"/>
        <v>1.7071000000000001</v>
      </c>
      <c r="E60" s="270">
        <f t="shared" si="3"/>
        <v>0.4118</v>
      </c>
      <c r="F60" s="256">
        <v>2802</v>
      </c>
      <c r="G60" s="248" t="s">
        <v>1699</v>
      </c>
      <c r="H60" s="248">
        <v>0</v>
      </c>
      <c r="I60" s="262" t="s">
        <v>1259</v>
      </c>
      <c r="J60" s="248">
        <f>J61+J63+J65</f>
        <v>1410</v>
      </c>
      <c r="K60" s="260" t="s">
        <v>1259</v>
      </c>
      <c r="L60" s="257">
        <v>256</v>
      </c>
      <c r="M60" s="248">
        <f t="shared" si="2"/>
        <v>1154</v>
      </c>
    </row>
    <row r="61" spans="1:13">
      <c r="A61" s="272" t="s">
        <v>1756</v>
      </c>
      <c r="B61" s="273">
        <v>450</v>
      </c>
      <c r="C61" s="275">
        <v>304</v>
      </c>
      <c r="D61" s="254">
        <f t="shared" si="0"/>
        <v>0.67559999999999998</v>
      </c>
      <c r="E61" s="270">
        <f t="shared" si="3"/>
        <v>1.2407999999999999</v>
      </c>
      <c r="F61" s="256">
        <v>245</v>
      </c>
      <c r="G61" s="248" t="s">
        <v>1700</v>
      </c>
      <c r="H61" s="248">
        <v>0</v>
      </c>
      <c r="I61" s="262" t="s">
        <v>1756</v>
      </c>
      <c r="J61" s="248">
        <v>529</v>
      </c>
      <c r="K61" s="260" t="s">
        <v>1756</v>
      </c>
      <c r="L61" s="257">
        <v>225</v>
      </c>
      <c r="M61" s="248">
        <f t="shared" si="2"/>
        <v>304</v>
      </c>
    </row>
    <row r="62" spans="1:13">
      <c r="A62" s="272" t="s">
        <v>1354</v>
      </c>
      <c r="B62" s="273">
        <v>450</v>
      </c>
      <c r="C62" s="275">
        <v>304</v>
      </c>
      <c r="D62" s="254">
        <f t="shared" si="0"/>
        <v>0.67559999999999998</v>
      </c>
      <c r="E62" s="270">
        <f t="shared" si="3"/>
        <v>1.2407999999999999</v>
      </c>
      <c r="F62" s="256">
        <v>245</v>
      </c>
      <c r="G62" s="248" t="s">
        <v>1701</v>
      </c>
      <c r="H62" s="248">
        <v>18633</v>
      </c>
      <c r="I62" s="262" t="s">
        <v>1354</v>
      </c>
      <c r="J62" s="248">
        <v>529</v>
      </c>
      <c r="K62" s="260" t="s">
        <v>1354</v>
      </c>
      <c r="L62" s="257">
        <v>225</v>
      </c>
      <c r="M62" s="248">
        <f t="shared" si="2"/>
        <v>304</v>
      </c>
    </row>
    <row r="63" spans="1:13">
      <c r="A63" s="273" t="s">
        <v>1345</v>
      </c>
      <c r="B63" s="273"/>
      <c r="C63" s="275">
        <v>10</v>
      </c>
      <c r="D63" s="254"/>
      <c r="E63" s="270">
        <f t="shared" si="3"/>
        <v>0.28570000000000001</v>
      </c>
      <c r="F63" s="256">
        <v>35</v>
      </c>
      <c r="G63" s="248" t="s">
        <v>1702</v>
      </c>
      <c r="H63" s="248">
        <v>0</v>
      </c>
      <c r="I63" s="248" t="s">
        <v>1345</v>
      </c>
      <c r="J63" s="248">
        <v>10</v>
      </c>
      <c r="K63" s="260"/>
      <c r="L63" s="257"/>
      <c r="M63" s="248">
        <f t="shared" si="2"/>
        <v>10</v>
      </c>
    </row>
    <row r="64" spans="1:13">
      <c r="A64" s="273" t="s">
        <v>1346</v>
      </c>
      <c r="B64" s="273"/>
      <c r="C64" s="275">
        <v>10</v>
      </c>
      <c r="D64" s="254"/>
      <c r="E64" s="270">
        <f t="shared" si="3"/>
        <v>0.28570000000000001</v>
      </c>
      <c r="F64" s="256">
        <v>35</v>
      </c>
      <c r="G64" s="248" t="s">
        <v>1703</v>
      </c>
      <c r="H64" s="248">
        <v>0</v>
      </c>
      <c r="I64" s="248" t="s">
        <v>1346</v>
      </c>
      <c r="J64" s="248">
        <v>10</v>
      </c>
      <c r="K64" s="260"/>
      <c r="L64" s="257"/>
      <c r="M64" s="248">
        <f t="shared" si="2"/>
        <v>10</v>
      </c>
    </row>
    <row r="65" spans="1:13">
      <c r="A65" s="272" t="s">
        <v>1757</v>
      </c>
      <c r="B65" s="273">
        <f>SUM(B66:B67)</f>
        <v>226</v>
      </c>
      <c r="C65" s="275">
        <v>840</v>
      </c>
      <c r="D65" s="254">
        <f t="shared" si="0"/>
        <v>3.7168000000000001</v>
      </c>
      <c r="E65" s="270">
        <f t="shared" si="3"/>
        <v>0.34899999999999998</v>
      </c>
      <c r="F65" s="256">
        <v>2407</v>
      </c>
      <c r="G65" s="248" t="s">
        <v>1704</v>
      </c>
      <c r="H65" s="248">
        <v>0</v>
      </c>
      <c r="I65" s="248" t="s">
        <v>1347</v>
      </c>
      <c r="J65" s="248">
        <v>871</v>
      </c>
      <c r="K65" s="260" t="s">
        <v>1757</v>
      </c>
      <c r="L65" s="257">
        <v>31</v>
      </c>
      <c r="M65" s="248">
        <f t="shared" si="2"/>
        <v>840</v>
      </c>
    </row>
    <row r="66" spans="1:13" ht="15" thickBot="1">
      <c r="A66" s="272" t="s">
        <v>1758</v>
      </c>
      <c r="B66" s="273">
        <v>46</v>
      </c>
      <c r="C66" s="275">
        <v>535</v>
      </c>
      <c r="D66" s="254">
        <f t="shared" si="0"/>
        <v>11.6304</v>
      </c>
      <c r="E66" s="270">
        <f t="shared" si="3"/>
        <v>0.25509999999999999</v>
      </c>
      <c r="F66" s="256">
        <v>2097</v>
      </c>
      <c r="G66" s="248" t="s">
        <v>1705</v>
      </c>
      <c r="H66" s="248">
        <v>0</v>
      </c>
      <c r="I66" s="248" t="s">
        <v>1348</v>
      </c>
      <c r="J66" s="248">
        <v>545</v>
      </c>
      <c r="K66" s="260" t="s">
        <v>1758</v>
      </c>
      <c r="L66" s="257">
        <v>10</v>
      </c>
      <c r="M66" s="248">
        <f t="shared" si="2"/>
        <v>535</v>
      </c>
    </row>
    <row r="67" spans="1:13" ht="15" thickBot="1">
      <c r="A67" s="272" t="s">
        <v>1759</v>
      </c>
      <c r="B67" s="273">
        <v>180</v>
      </c>
      <c r="C67" s="275">
        <v>221</v>
      </c>
      <c r="D67" s="254">
        <f t="shared" si="0"/>
        <v>1.2278</v>
      </c>
      <c r="E67" s="270">
        <f t="shared" si="3"/>
        <v>1.6870000000000001</v>
      </c>
      <c r="F67" s="256">
        <v>131</v>
      </c>
      <c r="G67" s="248" t="s">
        <v>1706</v>
      </c>
      <c r="H67" s="248">
        <v>0</v>
      </c>
      <c r="I67" s="248" t="s">
        <v>1349</v>
      </c>
      <c r="J67" s="248">
        <v>242</v>
      </c>
      <c r="K67" s="265" t="s">
        <v>1759</v>
      </c>
      <c r="L67" s="257">
        <v>21</v>
      </c>
      <c r="M67" s="248">
        <f t="shared" si="2"/>
        <v>221</v>
      </c>
    </row>
    <row r="68" spans="1:13">
      <c r="A68" s="272" t="s">
        <v>1760</v>
      </c>
      <c r="B68" s="273"/>
      <c r="C68" s="275">
        <v>78</v>
      </c>
      <c r="D68" s="254"/>
      <c r="E68" s="270">
        <f t="shared" si="3"/>
        <v>0.53059999999999996</v>
      </c>
      <c r="F68" s="256">
        <v>147</v>
      </c>
      <c r="G68" s="248" t="s">
        <v>1707</v>
      </c>
      <c r="H68" s="248">
        <v>0</v>
      </c>
      <c r="I68" s="248" t="s">
        <v>1350</v>
      </c>
      <c r="J68" s="248">
        <v>78</v>
      </c>
      <c r="M68" s="248">
        <f t="shared" si="2"/>
        <v>78</v>
      </c>
    </row>
    <row r="69" spans="1:13">
      <c r="A69" s="272" t="s">
        <v>1761</v>
      </c>
      <c r="B69" s="273"/>
      <c r="C69" s="275">
        <v>4</v>
      </c>
      <c r="D69" s="254"/>
      <c r="E69" s="270">
        <f t="shared" si="3"/>
        <v>0.125</v>
      </c>
      <c r="F69" s="266">
        <v>32</v>
      </c>
      <c r="G69" s="248" t="s">
        <v>1708</v>
      </c>
      <c r="H69" s="248">
        <v>0</v>
      </c>
      <c r="I69" s="248" t="s">
        <v>1351</v>
      </c>
      <c r="J69" s="248">
        <v>4</v>
      </c>
      <c r="M69" s="248">
        <f t="shared" si="2"/>
        <v>4</v>
      </c>
    </row>
    <row r="70" spans="1:13">
      <c r="A70" s="272" t="s">
        <v>1762</v>
      </c>
      <c r="B70" s="273"/>
      <c r="C70" s="275"/>
      <c r="D70" s="254"/>
      <c r="E70" s="270"/>
      <c r="F70" s="267"/>
      <c r="G70" s="248" t="s">
        <v>1709</v>
      </c>
      <c r="H70" s="248">
        <v>17700</v>
      </c>
      <c r="I70" s="248" t="s">
        <v>1352</v>
      </c>
      <c r="J70" s="248">
        <v>2</v>
      </c>
      <c r="M70" s="248">
        <f t="shared" si="2"/>
        <v>2</v>
      </c>
    </row>
    <row r="71" spans="1:13">
      <c r="A71" s="272" t="s">
        <v>1763</v>
      </c>
      <c r="B71" s="273"/>
      <c r="C71" s="275"/>
      <c r="D71" s="254"/>
      <c r="E71" s="270"/>
      <c r="F71" s="267"/>
      <c r="G71" s="248" t="s">
        <v>1710</v>
      </c>
      <c r="H71" s="248">
        <v>17700</v>
      </c>
      <c r="I71" s="248" t="s">
        <v>1353</v>
      </c>
      <c r="J71" s="248">
        <v>0</v>
      </c>
      <c r="M71" s="248">
        <f t="shared" ref="M71:M79" si="4">J71-L71</f>
        <v>0</v>
      </c>
    </row>
    <row r="72" spans="1:13">
      <c r="A72" s="272" t="s">
        <v>30</v>
      </c>
      <c r="B72" s="273"/>
      <c r="C72" s="275"/>
      <c r="D72" s="254"/>
      <c r="E72" s="270"/>
      <c r="F72" s="267"/>
      <c r="G72" s="248" t="s">
        <v>1711</v>
      </c>
      <c r="H72" s="248">
        <v>0</v>
      </c>
      <c r="I72" s="262" t="s">
        <v>30</v>
      </c>
      <c r="M72" s="248">
        <f t="shared" si="4"/>
        <v>0</v>
      </c>
    </row>
    <row r="73" spans="1:13">
      <c r="A73" s="272" t="s">
        <v>1764</v>
      </c>
      <c r="B73" s="273"/>
      <c r="C73" s="275"/>
      <c r="D73" s="254"/>
      <c r="E73" s="270"/>
      <c r="F73" s="267"/>
      <c r="G73" s="248" t="s">
        <v>1712</v>
      </c>
      <c r="H73" s="248">
        <v>0</v>
      </c>
      <c r="I73" s="262" t="s">
        <v>1764</v>
      </c>
      <c r="M73" s="248">
        <f t="shared" si="4"/>
        <v>0</v>
      </c>
    </row>
    <row r="74" spans="1:13">
      <c r="A74" s="272" t="s">
        <v>1765</v>
      </c>
      <c r="B74" s="273"/>
      <c r="C74" s="275"/>
      <c r="D74" s="254"/>
      <c r="E74" s="270"/>
      <c r="F74" s="268"/>
      <c r="G74" s="248" t="s">
        <v>1713</v>
      </c>
      <c r="H74" s="248">
        <v>0</v>
      </c>
      <c r="I74" s="262" t="s">
        <v>1765</v>
      </c>
      <c r="M74" s="248">
        <f t="shared" si="4"/>
        <v>0</v>
      </c>
    </row>
    <row r="75" spans="1:13" s="264" customFormat="1">
      <c r="A75" s="272" t="s">
        <v>1242</v>
      </c>
      <c r="B75" s="273"/>
      <c r="C75" s="275"/>
      <c r="D75" s="254"/>
      <c r="E75" s="270"/>
      <c r="F75" s="268"/>
      <c r="G75" s="264" t="s">
        <v>1714</v>
      </c>
      <c r="H75" s="248">
        <v>0</v>
      </c>
      <c r="I75" s="262" t="s">
        <v>1242</v>
      </c>
      <c r="J75" s="248"/>
      <c r="K75" s="248"/>
      <c r="L75" s="248"/>
      <c r="M75" s="248">
        <f t="shared" si="4"/>
        <v>0</v>
      </c>
    </row>
    <row r="76" spans="1:13">
      <c r="A76" s="272" t="s">
        <v>1766</v>
      </c>
      <c r="B76" s="273"/>
      <c r="C76" s="275">
        <v>1447</v>
      </c>
      <c r="D76" s="254"/>
      <c r="E76" s="270"/>
      <c r="F76" s="268"/>
      <c r="G76" s="248" t="s">
        <v>1703</v>
      </c>
      <c r="H76" s="264">
        <v>0</v>
      </c>
      <c r="I76" s="262" t="s">
        <v>1766</v>
      </c>
      <c r="J76" s="248">
        <f>J77</f>
        <v>1447</v>
      </c>
      <c r="M76" s="248">
        <f t="shared" si="4"/>
        <v>1447</v>
      </c>
    </row>
    <row r="77" spans="1:13">
      <c r="A77" s="272" t="s">
        <v>1767</v>
      </c>
      <c r="B77" s="273"/>
      <c r="C77" s="275">
        <v>1447</v>
      </c>
      <c r="D77" s="254"/>
      <c r="E77" s="270"/>
      <c r="F77" s="268"/>
      <c r="G77" s="248" t="s">
        <v>1715</v>
      </c>
      <c r="H77" s="248">
        <v>0</v>
      </c>
      <c r="I77" s="262" t="s">
        <v>1767</v>
      </c>
      <c r="J77" s="248">
        <v>1447</v>
      </c>
      <c r="M77" s="248">
        <f t="shared" si="4"/>
        <v>1447</v>
      </c>
    </row>
    <row r="78" spans="1:13">
      <c r="A78" s="272" t="s">
        <v>1768</v>
      </c>
      <c r="B78" s="273"/>
      <c r="C78" s="275">
        <v>62</v>
      </c>
      <c r="D78" s="254"/>
      <c r="E78" s="270">
        <f t="shared" si="3"/>
        <v>1.7714000000000001</v>
      </c>
      <c r="F78" s="268">
        <v>35</v>
      </c>
      <c r="G78" s="248" t="s">
        <v>1716</v>
      </c>
      <c r="H78" s="248">
        <v>0</v>
      </c>
      <c r="I78" s="262" t="s">
        <v>1768</v>
      </c>
      <c r="J78" s="248">
        <f>J79</f>
        <v>62</v>
      </c>
      <c r="M78" s="248">
        <f t="shared" si="4"/>
        <v>62</v>
      </c>
    </row>
    <row r="79" spans="1:13">
      <c r="A79" s="274" t="s">
        <v>1769</v>
      </c>
      <c r="B79" s="273"/>
      <c r="C79" s="275">
        <v>62</v>
      </c>
      <c r="D79" s="254"/>
      <c r="E79" s="270">
        <f t="shared" si="3"/>
        <v>1.7714000000000001</v>
      </c>
      <c r="F79" s="279">
        <v>35</v>
      </c>
      <c r="G79" s="248" t="s">
        <v>1717</v>
      </c>
      <c r="H79" s="248">
        <v>0</v>
      </c>
      <c r="I79" s="209" t="s">
        <v>1769</v>
      </c>
      <c r="J79" s="248">
        <v>62</v>
      </c>
      <c r="M79" s="248">
        <f t="shared" si="4"/>
        <v>62</v>
      </c>
    </row>
    <row r="80" spans="1:13">
      <c r="A80" s="274" t="s">
        <v>1770</v>
      </c>
      <c r="B80" s="273"/>
      <c r="C80" s="275"/>
      <c r="D80" s="254"/>
      <c r="E80" s="270"/>
      <c r="F80" s="269">
        <v>35</v>
      </c>
      <c r="G80" s="269"/>
      <c r="H80" s="248">
        <v>0</v>
      </c>
      <c r="I80" s="209" t="s">
        <v>1770</v>
      </c>
      <c r="J80" s="248">
        <v>62</v>
      </c>
      <c r="M80" s="248">
        <v>62</v>
      </c>
    </row>
    <row r="81" spans="1:13" s="264" customFormat="1">
      <c r="A81" s="276" t="s">
        <v>1771</v>
      </c>
      <c r="B81" s="277">
        <f>B5+B14+B43+B51+B60+B72+B75+B76+B78+B44</f>
        <v>19845</v>
      </c>
      <c r="C81" s="277">
        <v>24162</v>
      </c>
      <c r="D81" s="280">
        <f t="shared" ref="D81" si="5">C81/B81</f>
        <v>1.2175</v>
      </c>
      <c r="E81" s="281">
        <f t="shared" si="3"/>
        <v>0.63449999999999995</v>
      </c>
      <c r="F81" s="264">
        <v>38081</v>
      </c>
      <c r="G81" s="264" t="s">
        <v>1718</v>
      </c>
      <c r="H81" s="269">
        <f>H5+H14+H43+H51+H60+H72+H75+H76+H78</f>
        <v>27345</v>
      </c>
      <c r="I81" s="269"/>
      <c r="J81" s="269">
        <f>J5+J14+J44+J51+J60+J72+J75+J76+J78+J57</f>
        <v>37517</v>
      </c>
      <c r="K81" s="269"/>
      <c r="L81" s="269">
        <f>L5+L14+L44+L51+L60+L72+L75+L76+L78+L57</f>
        <v>13355</v>
      </c>
      <c r="M81" s="269">
        <f>M5+M14+M44+M51+M60+M72+M75+M76+M78+M57</f>
        <v>24162</v>
      </c>
    </row>
    <row r="82" spans="1:13">
      <c r="E82" s="278"/>
      <c r="G82" s="248" t="s">
        <v>1719</v>
      </c>
    </row>
  </sheetData>
  <mergeCells count="1">
    <mergeCell ref="A2:E2"/>
  </mergeCells>
  <phoneticPr fontId="38" type="noConversion"/>
  <printOptions horizontalCentered="1" verticalCentered="1"/>
  <pageMargins left="0.31496062992125984" right="0.31496062992125984" top="0.74803149606299213" bottom="0.55118110236220474" header="0.31496062992125984" footer="0.31496062992125984"/>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dimension ref="A1:F18"/>
  <sheetViews>
    <sheetView showZeros="0" workbookViewId="0">
      <selection activeCell="C11" sqref="C11"/>
    </sheetView>
  </sheetViews>
  <sheetFormatPr defaultRowHeight="30" customHeight="1"/>
  <cols>
    <col min="1" max="1" width="28" customWidth="1"/>
    <col min="2" max="2" width="14.375" customWidth="1"/>
    <col min="3" max="3" width="12.875" customWidth="1"/>
    <col min="4" max="5" width="14.125" customWidth="1"/>
    <col min="6" max="6" width="15.625" customWidth="1"/>
  </cols>
  <sheetData>
    <row r="1" spans="1:6" ht="16.149999999999999" customHeight="1"/>
    <row r="2" spans="1:6" ht="30" customHeight="1">
      <c r="A2" s="344" t="s">
        <v>1849</v>
      </c>
      <c r="B2" s="344"/>
      <c r="C2" s="344"/>
      <c r="D2" s="344"/>
      <c r="E2" s="344"/>
      <c r="F2" s="344"/>
    </row>
    <row r="3" spans="1:6" ht="22.9" customHeight="1">
      <c r="A3" s="206"/>
      <c r="B3" s="206"/>
      <c r="C3" s="206"/>
      <c r="D3" s="206"/>
      <c r="E3" s="206"/>
      <c r="F3" s="213" t="s">
        <v>101</v>
      </c>
    </row>
    <row r="4" spans="1:6" ht="30" customHeight="1">
      <c r="A4" s="214" t="s">
        <v>32</v>
      </c>
      <c r="B4" s="207" t="s">
        <v>115</v>
      </c>
      <c r="C4" s="207" t="s">
        <v>1847</v>
      </c>
      <c r="D4" s="207" t="s">
        <v>1847</v>
      </c>
      <c r="E4" s="207" t="s">
        <v>1847</v>
      </c>
      <c r="F4" s="207" t="s">
        <v>1772</v>
      </c>
    </row>
    <row r="5" spans="1:6" ht="30" customHeight="1">
      <c r="A5" s="208" t="s">
        <v>103</v>
      </c>
      <c r="B5" s="208"/>
      <c r="C5" s="208"/>
      <c r="D5" s="208"/>
      <c r="E5" s="208"/>
      <c r="F5" s="208"/>
    </row>
    <row r="6" spans="1:6" ht="30" customHeight="1">
      <c r="A6" s="208" t="s">
        <v>104</v>
      </c>
      <c r="B6" s="23"/>
      <c r="C6" s="208"/>
      <c r="D6" s="208"/>
      <c r="E6" s="208"/>
      <c r="F6" s="208"/>
    </row>
    <row r="7" spans="1:6" ht="30" customHeight="1">
      <c r="A7" s="208" t="s">
        <v>105</v>
      </c>
      <c r="B7" s="23"/>
      <c r="C7" s="208"/>
      <c r="D7" s="208"/>
      <c r="E7" s="208"/>
      <c r="F7" s="208"/>
    </row>
    <row r="8" spans="1:6" ht="30" customHeight="1">
      <c r="A8" s="208" t="s">
        <v>106</v>
      </c>
      <c r="B8" s="23"/>
      <c r="C8" s="208"/>
      <c r="D8" s="208"/>
      <c r="E8" s="208"/>
      <c r="F8" s="208"/>
    </row>
    <row r="9" spans="1:6" ht="30" customHeight="1">
      <c r="A9" s="208" t="s">
        <v>107</v>
      </c>
      <c r="B9" s="23"/>
      <c r="C9" s="208"/>
      <c r="D9" s="208"/>
      <c r="E9" s="208"/>
      <c r="F9" s="208"/>
    </row>
    <row r="10" spans="1:6" ht="30" customHeight="1">
      <c r="A10" s="208" t="s">
        <v>108</v>
      </c>
      <c r="B10" s="23"/>
      <c r="C10" s="208"/>
      <c r="D10" s="208"/>
      <c r="E10" s="208"/>
      <c r="F10" s="208"/>
    </row>
    <row r="11" spans="1:6" ht="30" customHeight="1">
      <c r="A11" s="208" t="s">
        <v>109</v>
      </c>
      <c r="B11" s="23"/>
      <c r="C11" s="208"/>
      <c r="D11" s="208"/>
      <c r="E11" s="208"/>
      <c r="F11" s="208"/>
    </row>
    <row r="12" spans="1:6" ht="30" customHeight="1">
      <c r="A12" s="208" t="s">
        <v>110</v>
      </c>
      <c r="B12" s="23"/>
      <c r="C12" s="208"/>
      <c r="D12" s="208"/>
      <c r="E12" s="208"/>
      <c r="F12" s="208"/>
    </row>
    <row r="13" spans="1:6" ht="30" customHeight="1">
      <c r="A13" s="208" t="s">
        <v>111</v>
      </c>
      <c r="B13" s="23"/>
      <c r="C13" s="208"/>
      <c r="D13" s="208"/>
      <c r="E13" s="208"/>
      <c r="F13" s="208"/>
    </row>
    <row r="14" spans="1:6" ht="30" customHeight="1">
      <c r="A14" s="208" t="s">
        <v>112</v>
      </c>
      <c r="B14" s="23"/>
      <c r="C14" s="208"/>
      <c r="D14" s="208"/>
      <c r="E14" s="208"/>
      <c r="F14" s="208"/>
    </row>
    <row r="15" spans="1:6" ht="30" customHeight="1">
      <c r="A15" s="208" t="s">
        <v>113</v>
      </c>
      <c r="B15" s="23"/>
      <c r="C15" s="208"/>
      <c r="D15" s="208"/>
      <c r="E15" s="208"/>
      <c r="F15" s="208"/>
    </row>
    <row r="16" spans="1:6" s="109" customFormat="1" ht="30" customHeight="1">
      <c r="A16" s="207" t="s">
        <v>114</v>
      </c>
      <c r="B16" s="298"/>
      <c r="C16" s="210"/>
      <c r="D16" s="210"/>
      <c r="E16" s="210"/>
      <c r="F16" s="210"/>
    </row>
    <row r="17" spans="1:6" s="109" customFormat="1" ht="15" customHeight="1">
      <c r="A17" s="311"/>
      <c r="B17" s="312"/>
      <c r="C17" s="313"/>
      <c r="D17" s="313"/>
      <c r="E17" s="313"/>
      <c r="F17" s="313"/>
    </row>
    <row r="18" spans="1:6" s="7" customFormat="1" ht="37.5" customHeight="1">
      <c r="A18" s="345" t="s">
        <v>1846</v>
      </c>
      <c r="B18" s="345"/>
      <c r="C18" s="345"/>
      <c r="D18" s="345"/>
      <c r="E18" s="345"/>
      <c r="F18" s="345"/>
    </row>
  </sheetData>
  <mergeCells count="2">
    <mergeCell ref="A2:F2"/>
    <mergeCell ref="A18:F18"/>
  </mergeCells>
  <phoneticPr fontId="89" type="noConversion"/>
  <printOptions horizontalCentered="1"/>
  <pageMargins left="0.70866141732283472" right="0.70866141732283472" top="0.74803149606299213" bottom="0.74803149606299213" header="0.31496062992125984" footer="0.31496062992125984"/>
  <pageSetup paperSize="9" fitToHeight="0" orientation="landscape" r:id="rId1"/>
  <headerFooter>
    <oddFooter>&amp;C附表2-13</oddFooter>
  </headerFooter>
</worksheet>
</file>

<file path=xl/worksheets/sheet16.xml><?xml version="1.0" encoding="utf-8"?>
<worksheet xmlns="http://schemas.openxmlformats.org/spreadsheetml/2006/main" xmlns:r="http://schemas.openxmlformats.org/officeDocument/2006/relationships">
  <sheetPr>
    <pageSetUpPr fitToPage="1"/>
  </sheetPr>
  <dimension ref="A1:I13"/>
  <sheetViews>
    <sheetView showZeros="0" workbookViewId="0">
      <selection activeCell="G9" sqref="G9"/>
    </sheetView>
  </sheetViews>
  <sheetFormatPr defaultRowHeight="14.25"/>
  <cols>
    <col min="1" max="1" width="31.875" customWidth="1"/>
    <col min="2" max="2" width="11.375" customWidth="1"/>
    <col min="3" max="3" width="11" customWidth="1"/>
    <col min="4" max="4" width="12.125" customWidth="1"/>
    <col min="5" max="5" width="12.875" customWidth="1"/>
    <col min="8" max="9" width="0" hidden="1" customWidth="1"/>
  </cols>
  <sheetData>
    <row r="1" spans="1:9" ht="26.45" customHeight="1">
      <c r="A1" s="342" t="s">
        <v>1355</v>
      </c>
      <c r="B1" s="342"/>
      <c r="C1" s="342"/>
      <c r="D1" s="342"/>
      <c r="E1" s="342"/>
    </row>
    <row r="2" spans="1:9">
      <c r="A2" s="20"/>
      <c r="B2" s="3"/>
      <c r="D2" s="6" t="s">
        <v>149</v>
      </c>
    </row>
    <row r="3" spans="1:9" ht="27">
      <c r="A3" s="24" t="s">
        <v>32</v>
      </c>
      <c r="B3" s="54" t="s">
        <v>150</v>
      </c>
      <c r="C3" s="55" t="s">
        <v>166</v>
      </c>
      <c r="D3" s="55" t="s">
        <v>152</v>
      </c>
      <c r="E3" s="55" t="s">
        <v>153</v>
      </c>
    </row>
    <row r="4" spans="1:9" ht="24.6" customHeight="1">
      <c r="A4" s="23" t="s">
        <v>1356</v>
      </c>
      <c r="B4" s="23"/>
      <c r="C4" s="23"/>
      <c r="D4" s="82"/>
      <c r="E4" s="82"/>
      <c r="H4" t="s">
        <v>1356</v>
      </c>
      <c r="I4">
        <v>960</v>
      </c>
    </row>
    <row r="5" spans="1:9" ht="24.6" customHeight="1">
      <c r="A5" s="23" t="s">
        <v>1357</v>
      </c>
      <c r="B5" s="23">
        <v>80</v>
      </c>
      <c r="C5" s="23">
        <v>84</v>
      </c>
      <c r="D5" s="98">
        <f>C5/B5</f>
        <v>1.05</v>
      </c>
      <c r="E5" s="82"/>
      <c r="F5">
        <v>0</v>
      </c>
      <c r="H5" t="s">
        <v>1357</v>
      </c>
      <c r="I5">
        <v>101</v>
      </c>
    </row>
    <row r="6" spans="1:9" ht="24.6" customHeight="1">
      <c r="A6" s="23" t="s">
        <v>1358</v>
      </c>
      <c r="B6" s="23"/>
      <c r="C6" s="23"/>
      <c r="D6" s="98"/>
      <c r="E6" s="82"/>
      <c r="H6" t="s">
        <v>1358</v>
      </c>
      <c r="I6">
        <v>1072</v>
      </c>
    </row>
    <row r="7" spans="1:9" ht="24.6" customHeight="1">
      <c r="A7" s="23" t="s">
        <v>1359</v>
      </c>
      <c r="B7" s="23"/>
      <c r="C7" s="23"/>
      <c r="D7" s="98"/>
      <c r="E7" s="82"/>
      <c r="H7" t="s">
        <v>1359</v>
      </c>
      <c r="I7">
        <v>0</v>
      </c>
    </row>
    <row r="8" spans="1:9" ht="24.6" customHeight="1">
      <c r="A8" s="23" t="s">
        <v>1360</v>
      </c>
      <c r="B8" s="23"/>
      <c r="C8" s="23"/>
      <c r="D8" s="98"/>
      <c r="E8" s="82"/>
      <c r="H8" t="s">
        <v>1360</v>
      </c>
      <c r="I8">
        <v>0</v>
      </c>
    </row>
    <row r="9" spans="1:9" ht="24.6" customHeight="1">
      <c r="A9" s="24" t="s">
        <v>1301</v>
      </c>
      <c r="B9" s="23">
        <f>B5</f>
        <v>80</v>
      </c>
      <c r="C9" s="23">
        <f>C5</f>
        <v>84</v>
      </c>
      <c r="D9" s="98">
        <f t="shared" ref="D9" si="0">C9/B9</f>
        <v>1.05</v>
      </c>
      <c r="E9" s="82"/>
      <c r="F9">
        <v>0</v>
      </c>
      <c r="I9">
        <f>SUM(I4:I8)</f>
        <v>2133</v>
      </c>
    </row>
    <row r="10" spans="1:9" ht="24.6" customHeight="1">
      <c r="A10" s="23" t="s">
        <v>178</v>
      </c>
      <c r="B10" s="23"/>
      <c r="C10" s="23"/>
      <c r="D10" s="98"/>
      <c r="E10" s="82"/>
    </row>
    <row r="11" spans="1:9" ht="24.6" customHeight="1">
      <c r="A11" s="52" t="s">
        <v>179</v>
      </c>
      <c r="B11" s="52"/>
      <c r="C11" s="52"/>
      <c r="D11" s="99"/>
      <c r="E11" s="51"/>
    </row>
    <row r="12" spans="1:9" ht="24.6" customHeight="1">
      <c r="A12" s="52" t="s">
        <v>189</v>
      </c>
      <c r="B12" s="52"/>
      <c r="C12" s="52"/>
      <c r="D12" s="99"/>
      <c r="E12" s="51"/>
    </row>
    <row r="13" spans="1:9" s="109" customFormat="1" ht="24.6" customHeight="1">
      <c r="A13" s="53" t="s">
        <v>6</v>
      </c>
      <c r="B13" s="288">
        <f>B9</f>
        <v>80</v>
      </c>
      <c r="C13" s="288">
        <f t="shared" ref="C13" si="1">C9</f>
        <v>84</v>
      </c>
      <c r="D13" s="289">
        <f>D9</f>
        <v>1.05</v>
      </c>
      <c r="E13" s="103"/>
    </row>
  </sheetData>
  <mergeCells count="1">
    <mergeCell ref="A1:E1"/>
  </mergeCells>
  <phoneticPr fontId="89" type="noConversion"/>
  <printOptions horizontalCentered="1"/>
  <pageMargins left="0.70866141732283472" right="0.70866141732283472" top="0.74803149606299213" bottom="0.74803149606299213" header="0.31496062992125984" footer="0.31496062992125984"/>
  <pageSetup paperSize="9" scale="93" fitToHeight="0" orientation="portrait" r:id="rId1"/>
  <headerFooter>
    <oddFooter>&amp;C附表2-14</oddFooter>
  </headerFooter>
</worksheet>
</file>

<file path=xl/worksheets/sheet17.xml><?xml version="1.0" encoding="utf-8"?>
<worksheet xmlns="http://schemas.openxmlformats.org/spreadsheetml/2006/main" xmlns:r="http://schemas.openxmlformats.org/officeDocument/2006/relationships">
  <sheetPr>
    <pageSetUpPr fitToPage="1"/>
  </sheetPr>
  <dimension ref="A1:E12"/>
  <sheetViews>
    <sheetView showZeros="0" workbookViewId="0">
      <selection activeCell="G10" sqref="G10"/>
    </sheetView>
  </sheetViews>
  <sheetFormatPr defaultRowHeight="14.25"/>
  <cols>
    <col min="1" max="1" width="32.375" customWidth="1"/>
    <col min="2" max="3" width="11.75" customWidth="1"/>
    <col min="4" max="5" width="13" customWidth="1"/>
  </cols>
  <sheetData>
    <row r="1" spans="1:5" ht="27.6" customHeight="1">
      <c r="A1" s="342" t="s">
        <v>1503</v>
      </c>
      <c r="B1" s="342"/>
      <c r="C1" s="342"/>
      <c r="D1" s="342"/>
      <c r="E1" s="342"/>
    </row>
    <row r="2" spans="1:5">
      <c r="A2" s="20"/>
      <c r="B2" s="3"/>
      <c r="D2" s="6"/>
      <c r="E2" s="6" t="s">
        <v>149</v>
      </c>
    </row>
    <row r="3" spans="1:5" ht="34.15" customHeight="1">
      <c r="A3" s="57" t="s">
        <v>32</v>
      </c>
      <c r="B3" s="54" t="s">
        <v>150</v>
      </c>
      <c r="C3" s="55" t="s">
        <v>167</v>
      </c>
      <c r="D3" s="55" t="s">
        <v>152</v>
      </c>
      <c r="E3" s="55" t="s">
        <v>153</v>
      </c>
    </row>
    <row r="4" spans="1:5" ht="25.9" customHeight="1">
      <c r="A4" s="23" t="s">
        <v>1361</v>
      </c>
      <c r="B4" s="23"/>
      <c r="C4" s="23"/>
      <c r="D4" s="82"/>
      <c r="E4" s="51"/>
    </row>
    <row r="5" spans="1:5" ht="25.9" customHeight="1">
      <c r="A5" s="23" t="s">
        <v>1362</v>
      </c>
      <c r="B5" s="23"/>
      <c r="C5" s="23"/>
      <c r="D5" s="82"/>
      <c r="E5" s="51"/>
    </row>
    <row r="6" spans="1:5" ht="25.9" customHeight="1">
      <c r="A6" s="23" t="s">
        <v>1363</v>
      </c>
      <c r="B6" s="23"/>
      <c r="C6" s="23"/>
      <c r="D6" s="82"/>
      <c r="E6" s="51"/>
    </row>
    <row r="7" spans="1:5" ht="25.9" customHeight="1">
      <c r="A7" s="23" t="s">
        <v>1364</v>
      </c>
      <c r="B7" s="23"/>
      <c r="C7" s="23"/>
      <c r="D7" s="82"/>
      <c r="E7" s="51"/>
    </row>
    <row r="8" spans="1:5" ht="25.9" customHeight="1">
      <c r="A8" s="23" t="s">
        <v>1365</v>
      </c>
      <c r="B8" s="23"/>
      <c r="C8" s="23"/>
      <c r="D8" s="82"/>
      <c r="E8" s="51"/>
    </row>
    <row r="9" spans="1:5" ht="25.9" customHeight="1">
      <c r="A9" s="24" t="s">
        <v>1250</v>
      </c>
      <c r="B9" s="23"/>
      <c r="C9" s="23"/>
      <c r="D9" s="82"/>
      <c r="E9" s="51"/>
    </row>
    <row r="10" spans="1:5" ht="25.9" customHeight="1">
      <c r="A10" s="23" t="s">
        <v>146</v>
      </c>
      <c r="B10" s="23">
        <v>80</v>
      </c>
      <c r="C10" s="23">
        <v>84</v>
      </c>
      <c r="D10" s="23">
        <f>C10/B10*100</f>
        <v>105</v>
      </c>
      <c r="E10" s="51"/>
    </row>
    <row r="11" spans="1:5" ht="25.9" customHeight="1">
      <c r="A11" s="23" t="s">
        <v>147</v>
      </c>
      <c r="B11" s="23"/>
      <c r="C11" s="23"/>
      <c r="D11" s="23"/>
      <c r="E11" s="51"/>
    </row>
    <row r="12" spans="1:5" s="109" customFormat="1" ht="25.9" customHeight="1">
      <c r="A12" s="24" t="s">
        <v>1251</v>
      </c>
      <c r="B12" s="298">
        <f>B10</f>
        <v>80</v>
      </c>
      <c r="C12" s="298">
        <f t="shared" ref="C12" si="0">C10</f>
        <v>84</v>
      </c>
      <c r="D12" s="298">
        <f t="shared" ref="D12" si="1">C12/B12*100</f>
        <v>105</v>
      </c>
      <c r="E12" s="103"/>
    </row>
  </sheetData>
  <mergeCells count="1">
    <mergeCell ref="A1:E1"/>
  </mergeCells>
  <phoneticPr fontId="89" type="noConversion"/>
  <printOptions horizontalCentered="1"/>
  <pageMargins left="0.70866141732283472" right="0.70866141732283472" top="0.74803149606299213" bottom="0.74803149606299213" header="0.31496062992125984" footer="0.31496062992125984"/>
  <pageSetup paperSize="9" fitToHeight="0" orientation="portrait" r:id="rId1"/>
  <headerFooter>
    <oddFooter>&amp;C附表2-15</oddFooter>
  </headerFooter>
</worksheet>
</file>

<file path=xl/worksheets/sheet18.xml><?xml version="1.0" encoding="utf-8"?>
<worksheet xmlns="http://schemas.openxmlformats.org/spreadsheetml/2006/main" xmlns:r="http://schemas.openxmlformats.org/officeDocument/2006/relationships">
  <sheetPr>
    <pageSetUpPr fitToPage="1"/>
  </sheetPr>
  <dimension ref="A1:J54"/>
  <sheetViews>
    <sheetView showZeros="0" topLeftCell="A46" workbookViewId="0">
      <selection activeCell="D54" sqref="D54"/>
    </sheetView>
  </sheetViews>
  <sheetFormatPr defaultRowHeight="14.25"/>
  <cols>
    <col min="1" max="1" width="38.375" customWidth="1"/>
    <col min="2" max="3" width="10" customWidth="1"/>
    <col min="4" max="4" width="13.375" customWidth="1"/>
    <col min="5" max="5" width="13.375" style="87" customWidth="1"/>
    <col min="9" max="9" width="49.375" hidden="1" customWidth="1"/>
    <col min="10" max="11" width="0" hidden="1" customWidth="1"/>
  </cols>
  <sheetData>
    <row r="1" spans="1:10" ht="21">
      <c r="A1" s="342" t="s">
        <v>1504</v>
      </c>
      <c r="B1" s="342"/>
      <c r="C1" s="342"/>
      <c r="D1" s="342"/>
      <c r="E1" s="342"/>
    </row>
    <row r="2" spans="1:10">
      <c r="A2" s="20"/>
      <c r="B2" s="3"/>
      <c r="E2" s="88" t="s">
        <v>149</v>
      </c>
    </row>
    <row r="3" spans="1:10" ht="33" customHeight="1">
      <c r="A3" s="24" t="s">
        <v>32</v>
      </c>
      <c r="B3" s="54" t="s">
        <v>150</v>
      </c>
      <c r="C3" s="55" t="s">
        <v>151</v>
      </c>
      <c r="D3" s="55" t="s">
        <v>152</v>
      </c>
      <c r="E3" s="86" t="s">
        <v>153</v>
      </c>
    </row>
    <row r="4" spans="1:10" ht="24.6" customHeight="1">
      <c r="A4" s="50" t="s">
        <v>1366</v>
      </c>
      <c r="B4" s="23"/>
      <c r="C4" s="23"/>
      <c r="D4" s="82"/>
      <c r="E4" s="89"/>
      <c r="I4" t="s">
        <v>1366</v>
      </c>
      <c r="J4">
        <v>1494</v>
      </c>
    </row>
    <row r="5" spans="1:10" ht="24.6" customHeight="1">
      <c r="A5" s="49" t="s">
        <v>1367</v>
      </c>
      <c r="B5" s="23"/>
      <c r="C5" s="23"/>
      <c r="D5" s="82"/>
      <c r="E5" s="89"/>
      <c r="I5" t="s">
        <v>1367</v>
      </c>
      <c r="J5">
        <v>1494</v>
      </c>
    </row>
    <row r="6" spans="1:10" ht="24.6" customHeight="1">
      <c r="A6" s="49" t="s">
        <v>1368</v>
      </c>
      <c r="B6" s="23"/>
      <c r="C6" s="23"/>
      <c r="D6" s="82"/>
      <c r="E6" s="89"/>
      <c r="I6" t="s">
        <v>1368</v>
      </c>
      <c r="J6">
        <v>322</v>
      </c>
    </row>
    <row r="7" spans="1:10" ht="24.6" customHeight="1">
      <c r="A7" s="49" t="s">
        <v>1369</v>
      </c>
      <c r="B7" s="23"/>
      <c r="C7" s="23"/>
      <c r="D7" s="82"/>
      <c r="E7" s="89"/>
      <c r="I7" t="s">
        <v>1369</v>
      </c>
      <c r="J7">
        <v>0</v>
      </c>
    </row>
    <row r="8" spans="1:10" ht="24.6" customHeight="1">
      <c r="A8" s="49" t="s">
        <v>1370</v>
      </c>
      <c r="B8" s="23">
        <v>0</v>
      </c>
      <c r="C8" s="23">
        <v>0</v>
      </c>
      <c r="D8" s="82"/>
      <c r="E8" s="89"/>
      <c r="I8" t="s">
        <v>1370</v>
      </c>
      <c r="J8">
        <v>0</v>
      </c>
    </row>
    <row r="9" spans="1:10" ht="24.6" customHeight="1">
      <c r="A9" s="23" t="s">
        <v>1371</v>
      </c>
      <c r="B9" s="23">
        <v>0</v>
      </c>
      <c r="C9" s="23">
        <v>0</v>
      </c>
      <c r="D9" s="82"/>
      <c r="E9" s="89"/>
      <c r="I9" t="s">
        <v>1371</v>
      </c>
      <c r="J9">
        <v>0</v>
      </c>
    </row>
    <row r="10" spans="1:10" ht="24.6" customHeight="1">
      <c r="A10" s="50" t="s">
        <v>1372</v>
      </c>
      <c r="B10" s="23">
        <v>0</v>
      </c>
      <c r="C10" s="23">
        <v>0</v>
      </c>
      <c r="D10" s="82"/>
      <c r="E10" s="89"/>
      <c r="I10" t="s">
        <v>1372</v>
      </c>
      <c r="J10">
        <v>0</v>
      </c>
    </row>
    <row r="11" spans="1:10" ht="24.6" customHeight="1">
      <c r="A11" s="49" t="s">
        <v>1373</v>
      </c>
      <c r="B11" s="23">
        <v>0</v>
      </c>
      <c r="C11" s="23">
        <v>0</v>
      </c>
      <c r="D11" s="82"/>
      <c r="E11" s="89"/>
      <c r="I11" t="s">
        <v>1373</v>
      </c>
      <c r="J11">
        <v>0</v>
      </c>
    </row>
    <row r="12" spans="1:10" ht="24.6" customHeight="1">
      <c r="A12" s="49" t="s">
        <v>1374</v>
      </c>
      <c r="B12" s="23">
        <v>0</v>
      </c>
      <c r="C12" s="23">
        <v>0</v>
      </c>
      <c r="D12" s="82"/>
      <c r="E12" s="89"/>
      <c r="I12" t="s">
        <v>1374</v>
      </c>
      <c r="J12">
        <v>0</v>
      </c>
    </row>
    <row r="13" spans="1:10" ht="24.6" customHeight="1">
      <c r="A13" s="49" t="s">
        <v>1375</v>
      </c>
      <c r="B13" s="23">
        <v>0</v>
      </c>
      <c r="C13" s="23">
        <v>0</v>
      </c>
      <c r="D13" s="82"/>
      <c r="E13" s="89"/>
      <c r="I13" t="s">
        <v>1375</v>
      </c>
      <c r="J13">
        <v>0</v>
      </c>
    </row>
    <row r="14" spans="1:10" ht="24.6" customHeight="1">
      <c r="A14" s="49" t="s">
        <v>1376</v>
      </c>
      <c r="B14" s="23">
        <v>0</v>
      </c>
      <c r="C14" s="23">
        <v>0</v>
      </c>
      <c r="D14" s="82"/>
      <c r="E14" s="89"/>
      <c r="I14" t="s">
        <v>1376</v>
      </c>
      <c r="J14">
        <v>0</v>
      </c>
    </row>
    <row r="15" spans="1:10" ht="24.6" customHeight="1">
      <c r="A15" s="49" t="s">
        <v>1377</v>
      </c>
      <c r="B15" s="23">
        <v>0</v>
      </c>
      <c r="C15" s="23">
        <v>0</v>
      </c>
      <c r="D15" s="82"/>
      <c r="E15" s="89"/>
      <c r="I15" t="s">
        <v>1377</v>
      </c>
      <c r="J15">
        <v>0</v>
      </c>
    </row>
    <row r="16" spans="1:10" ht="24.6" customHeight="1">
      <c r="A16" s="49" t="s">
        <v>1378</v>
      </c>
      <c r="B16" s="23">
        <v>0</v>
      </c>
      <c r="C16" s="23">
        <v>0</v>
      </c>
      <c r="D16" s="82"/>
      <c r="E16" s="89"/>
      <c r="I16" t="s">
        <v>1378</v>
      </c>
      <c r="J16">
        <v>0</v>
      </c>
    </row>
    <row r="17" spans="1:10" ht="24.6" customHeight="1">
      <c r="A17" s="49" t="s">
        <v>1379</v>
      </c>
      <c r="B17" s="23">
        <v>0</v>
      </c>
      <c r="C17" s="23">
        <v>0</v>
      </c>
      <c r="D17" s="82"/>
      <c r="E17" s="89"/>
      <c r="I17" t="s">
        <v>1379</v>
      </c>
      <c r="J17">
        <v>0</v>
      </c>
    </row>
    <row r="18" spans="1:10" ht="24.6" customHeight="1">
      <c r="A18" s="49" t="s">
        <v>1380</v>
      </c>
      <c r="B18" s="23"/>
      <c r="C18" s="23"/>
      <c r="D18" s="82"/>
      <c r="E18" s="89"/>
      <c r="I18" t="s">
        <v>1380</v>
      </c>
      <c r="J18">
        <v>202</v>
      </c>
    </row>
    <row r="19" spans="1:10" ht="24.6" customHeight="1">
      <c r="A19" s="49" t="s">
        <v>1381</v>
      </c>
      <c r="B19" s="23"/>
      <c r="C19" s="23"/>
      <c r="D19" s="82"/>
      <c r="E19" s="89"/>
      <c r="I19" t="s">
        <v>1381</v>
      </c>
      <c r="J19">
        <v>0</v>
      </c>
    </row>
    <row r="20" spans="1:10" ht="24.6" customHeight="1">
      <c r="A20" s="49" t="s">
        <v>1382</v>
      </c>
      <c r="B20" s="23"/>
      <c r="C20" s="23"/>
      <c r="D20" s="82"/>
      <c r="E20" s="89"/>
      <c r="I20" t="s">
        <v>1382</v>
      </c>
      <c r="J20">
        <v>120</v>
      </c>
    </row>
    <row r="21" spans="1:10" ht="24.6" customHeight="1">
      <c r="A21" s="49" t="s">
        <v>1383</v>
      </c>
      <c r="B21" s="23"/>
      <c r="C21" s="23"/>
      <c r="D21" s="82"/>
      <c r="E21" s="89"/>
      <c r="I21" t="s">
        <v>1383</v>
      </c>
      <c r="J21">
        <v>0</v>
      </c>
    </row>
    <row r="22" spans="1:10" ht="24.6" customHeight="1">
      <c r="A22" s="49" t="s">
        <v>1384</v>
      </c>
      <c r="B22" s="23"/>
      <c r="C22" s="23"/>
      <c r="D22" s="82"/>
      <c r="E22" s="89"/>
      <c r="I22" t="s">
        <v>1384</v>
      </c>
      <c r="J22">
        <v>0</v>
      </c>
    </row>
    <row r="23" spans="1:10" ht="24.6" customHeight="1">
      <c r="A23" s="49" t="s">
        <v>1385</v>
      </c>
      <c r="B23" s="23">
        <v>0</v>
      </c>
      <c r="C23" s="23">
        <v>0</v>
      </c>
      <c r="D23" s="82"/>
      <c r="E23" s="89"/>
      <c r="I23" t="s">
        <v>1385</v>
      </c>
      <c r="J23">
        <v>0</v>
      </c>
    </row>
    <row r="24" spans="1:10" ht="24.6" customHeight="1">
      <c r="A24" s="49" t="s">
        <v>1386</v>
      </c>
      <c r="B24" s="23">
        <v>0</v>
      </c>
      <c r="C24" s="23">
        <v>0</v>
      </c>
      <c r="D24" s="82"/>
      <c r="E24" s="89"/>
      <c r="I24" t="s">
        <v>1386</v>
      </c>
      <c r="J24">
        <v>0</v>
      </c>
    </row>
    <row r="25" spans="1:10" ht="24.6" customHeight="1">
      <c r="A25" s="49" t="s">
        <v>1387</v>
      </c>
      <c r="B25" s="23">
        <v>0</v>
      </c>
      <c r="C25" s="23">
        <v>0</v>
      </c>
      <c r="D25" s="82"/>
      <c r="E25" s="89"/>
      <c r="I25" t="s">
        <v>1387</v>
      </c>
      <c r="J25">
        <v>0</v>
      </c>
    </row>
    <row r="26" spans="1:10" ht="24.6" customHeight="1">
      <c r="A26" s="49" t="s">
        <v>1388</v>
      </c>
      <c r="B26" s="23">
        <v>0</v>
      </c>
      <c r="C26" s="23">
        <v>0</v>
      </c>
      <c r="D26" s="82"/>
      <c r="E26" s="89"/>
      <c r="I26" t="s">
        <v>1388</v>
      </c>
      <c r="J26">
        <v>0</v>
      </c>
    </row>
    <row r="27" spans="1:10" ht="24.6" customHeight="1">
      <c r="A27" s="49" t="s">
        <v>1389</v>
      </c>
      <c r="B27" s="23">
        <v>0</v>
      </c>
      <c r="C27" s="23">
        <v>0</v>
      </c>
      <c r="D27" s="82"/>
      <c r="E27" s="89"/>
      <c r="I27" t="s">
        <v>1389</v>
      </c>
      <c r="J27">
        <v>0</v>
      </c>
    </row>
    <row r="28" spans="1:10" ht="24.6" customHeight="1">
      <c r="A28" s="49" t="s">
        <v>1390</v>
      </c>
      <c r="B28" s="23">
        <v>0</v>
      </c>
      <c r="C28" s="23">
        <v>0</v>
      </c>
      <c r="D28" s="82"/>
      <c r="E28" s="89"/>
      <c r="I28" t="s">
        <v>1390</v>
      </c>
      <c r="J28">
        <v>0</v>
      </c>
    </row>
    <row r="29" spans="1:10" ht="24.6" customHeight="1">
      <c r="A29" s="49" t="s">
        <v>1391</v>
      </c>
      <c r="B29" s="23">
        <v>0</v>
      </c>
      <c r="C29" s="23">
        <v>0</v>
      </c>
      <c r="D29" s="82"/>
      <c r="E29" s="89"/>
      <c r="I29" t="s">
        <v>1391</v>
      </c>
      <c r="J29">
        <v>0</v>
      </c>
    </row>
    <row r="30" spans="1:10" ht="24.6" customHeight="1">
      <c r="A30" s="49" t="s">
        <v>1392</v>
      </c>
      <c r="B30" s="23">
        <v>0</v>
      </c>
      <c r="C30" s="23">
        <v>0</v>
      </c>
      <c r="D30" s="82"/>
      <c r="E30" s="89"/>
      <c r="I30" t="s">
        <v>1392</v>
      </c>
      <c r="J30">
        <v>0</v>
      </c>
    </row>
    <row r="31" spans="1:10" ht="24.6" customHeight="1">
      <c r="A31" s="49" t="s">
        <v>1393</v>
      </c>
      <c r="B31" s="23">
        <v>0</v>
      </c>
      <c r="C31" s="23">
        <v>0</v>
      </c>
      <c r="D31" s="82"/>
      <c r="E31" s="89"/>
      <c r="I31" t="s">
        <v>1393</v>
      </c>
      <c r="J31">
        <v>0</v>
      </c>
    </row>
    <row r="32" spans="1:10" ht="24.6" customHeight="1">
      <c r="A32" s="49" t="s">
        <v>1394</v>
      </c>
      <c r="B32" s="23">
        <v>0</v>
      </c>
      <c r="C32" s="23">
        <v>0</v>
      </c>
      <c r="D32" s="82"/>
      <c r="E32" s="89"/>
      <c r="I32" t="s">
        <v>1394</v>
      </c>
      <c r="J32">
        <v>0</v>
      </c>
    </row>
    <row r="33" spans="1:10" ht="24.6" customHeight="1">
      <c r="A33" s="49" t="s">
        <v>1395</v>
      </c>
      <c r="B33" s="23">
        <v>0</v>
      </c>
      <c r="C33" s="23">
        <v>0</v>
      </c>
      <c r="D33" s="82"/>
      <c r="E33" s="89"/>
      <c r="I33" t="s">
        <v>1395</v>
      </c>
      <c r="J33">
        <v>0</v>
      </c>
    </row>
    <row r="34" spans="1:10" ht="24.6" customHeight="1">
      <c r="A34" s="49" t="s">
        <v>1396</v>
      </c>
      <c r="B34" s="23">
        <v>0</v>
      </c>
      <c r="C34" s="23">
        <v>0</v>
      </c>
      <c r="D34" s="82"/>
      <c r="E34" s="89"/>
      <c r="I34" t="s">
        <v>1396</v>
      </c>
      <c r="J34">
        <v>0</v>
      </c>
    </row>
    <row r="35" spans="1:10" ht="24.6" customHeight="1">
      <c r="A35" s="49" t="s">
        <v>1397</v>
      </c>
      <c r="B35" s="23">
        <v>0</v>
      </c>
      <c r="C35" s="23">
        <v>0</v>
      </c>
      <c r="D35" s="82"/>
      <c r="E35" s="89"/>
      <c r="I35" t="s">
        <v>1397</v>
      </c>
      <c r="J35">
        <v>0</v>
      </c>
    </row>
    <row r="36" spans="1:10" ht="24.6" customHeight="1">
      <c r="A36" s="49" t="s">
        <v>1398</v>
      </c>
      <c r="B36" s="23">
        <v>0</v>
      </c>
      <c r="C36" s="23">
        <v>0</v>
      </c>
      <c r="D36" s="82"/>
      <c r="E36" s="89"/>
      <c r="I36" t="s">
        <v>1398</v>
      </c>
      <c r="J36">
        <v>0</v>
      </c>
    </row>
    <row r="37" spans="1:10" ht="24.6" customHeight="1">
      <c r="A37" s="49" t="s">
        <v>1399</v>
      </c>
      <c r="B37" s="23">
        <v>0</v>
      </c>
      <c r="C37" s="23">
        <v>0</v>
      </c>
      <c r="D37" s="82"/>
      <c r="E37" s="89"/>
      <c r="I37" t="s">
        <v>1399</v>
      </c>
      <c r="J37">
        <v>0</v>
      </c>
    </row>
    <row r="38" spans="1:10" ht="24.6" customHeight="1">
      <c r="A38" s="49" t="s">
        <v>1400</v>
      </c>
      <c r="B38" s="23">
        <f>B40</f>
        <v>80</v>
      </c>
      <c r="C38" s="23">
        <f>C40</f>
        <v>84</v>
      </c>
      <c r="D38" s="98">
        <f t="shared" ref="D38" si="0">C38/B38</f>
        <v>1.05</v>
      </c>
      <c r="E38" s="23">
        <f>E40</f>
        <v>0</v>
      </c>
      <c r="I38" t="s">
        <v>1400</v>
      </c>
      <c r="J38">
        <v>100</v>
      </c>
    </row>
    <row r="39" spans="1:10" ht="24.6" customHeight="1">
      <c r="A39" s="49" t="s">
        <v>1401</v>
      </c>
      <c r="B39" s="23"/>
      <c r="C39" s="23"/>
      <c r="D39" s="98"/>
      <c r="E39" s="89"/>
      <c r="I39" t="s">
        <v>1401</v>
      </c>
      <c r="J39">
        <v>100</v>
      </c>
    </row>
    <row r="40" spans="1:10" ht="24.6" customHeight="1">
      <c r="A40" s="49" t="s">
        <v>1402</v>
      </c>
      <c r="B40" s="23">
        <v>80</v>
      </c>
      <c r="C40" s="23">
        <v>84</v>
      </c>
      <c r="D40" s="98">
        <f>C40/B40</f>
        <v>1.05</v>
      </c>
      <c r="E40" s="89"/>
      <c r="I40" t="s">
        <v>1402</v>
      </c>
      <c r="J40">
        <v>0</v>
      </c>
    </row>
    <row r="41" spans="1:10" ht="24.6" customHeight="1">
      <c r="A41" s="49" t="s">
        <v>1403</v>
      </c>
      <c r="B41" s="23">
        <v>0</v>
      </c>
      <c r="C41" s="23">
        <v>0</v>
      </c>
      <c r="D41" s="82"/>
      <c r="E41" s="89"/>
      <c r="I41" t="s">
        <v>1403</v>
      </c>
      <c r="J41">
        <v>0</v>
      </c>
    </row>
    <row r="42" spans="1:10" ht="24.6" customHeight="1">
      <c r="A42" s="49" t="s">
        <v>1404</v>
      </c>
      <c r="B42" s="23">
        <v>0</v>
      </c>
      <c r="C42" s="23">
        <v>0</v>
      </c>
      <c r="D42" s="82"/>
      <c r="E42" s="89"/>
      <c r="I42" t="s">
        <v>1404</v>
      </c>
      <c r="J42">
        <v>0</v>
      </c>
    </row>
    <row r="43" spans="1:10" ht="24.6" customHeight="1">
      <c r="A43" s="49" t="s">
        <v>1405</v>
      </c>
      <c r="B43" s="23">
        <v>0</v>
      </c>
      <c r="C43" s="23">
        <v>0</v>
      </c>
      <c r="D43" s="82"/>
      <c r="E43" s="89">
        <f t="shared" ref="E43:E45" si="1">C43/J43</f>
        <v>0</v>
      </c>
      <c r="I43" t="s">
        <v>1405</v>
      </c>
      <c r="J43">
        <v>1072</v>
      </c>
    </row>
    <row r="44" spans="1:10" ht="24.6" customHeight="1">
      <c r="A44" s="49" t="s">
        <v>1406</v>
      </c>
      <c r="B44" s="23">
        <v>0</v>
      </c>
      <c r="C44" s="23">
        <v>0</v>
      </c>
      <c r="D44" s="82"/>
      <c r="E44" s="89"/>
      <c r="I44" t="s">
        <v>1446</v>
      </c>
      <c r="J44">
        <v>0</v>
      </c>
    </row>
    <row r="45" spans="1:10" ht="24.6" customHeight="1">
      <c r="A45" s="49" t="s">
        <v>1407</v>
      </c>
      <c r="B45" s="23">
        <v>0</v>
      </c>
      <c r="C45" s="23">
        <v>0</v>
      </c>
      <c r="D45" s="82"/>
      <c r="E45" s="89">
        <f t="shared" si="1"/>
        <v>0</v>
      </c>
      <c r="I45" t="s">
        <v>1407</v>
      </c>
      <c r="J45">
        <v>1072</v>
      </c>
    </row>
    <row r="46" spans="1:10" ht="24.6" customHeight="1">
      <c r="A46" s="49" t="s">
        <v>1408</v>
      </c>
      <c r="B46" s="23">
        <v>0</v>
      </c>
      <c r="C46" s="23">
        <v>0</v>
      </c>
      <c r="D46" s="82"/>
      <c r="E46" s="89"/>
      <c r="I46" t="s">
        <v>1408</v>
      </c>
      <c r="J46">
        <v>0</v>
      </c>
    </row>
    <row r="47" spans="1:10" ht="24.6" customHeight="1">
      <c r="A47" s="49" t="s">
        <v>1409</v>
      </c>
      <c r="B47" s="23">
        <v>0</v>
      </c>
      <c r="C47" s="23">
        <v>0</v>
      </c>
      <c r="D47" s="82"/>
      <c r="E47" s="89"/>
      <c r="I47" t="s">
        <v>1447</v>
      </c>
      <c r="J47">
        <v>0</v>
      </c>
    </row>
    <row r="48" spans="1:10" ht="24.6" customHeight="1">
      <c r="A48" s="49" t="s">
        <v>1410</v>
      </c>
      <c r="B48" s="23">
        <v>0</v>
      </c>
      <c r="C48" s="23">
        <v>0</v>
      </c>
      <c r="D48" s="82"/>
      <c r="E48" s="89"/>
      <c r="I48" t="s">
        <v>1410</v>
      </c>
      <c r="J48">
        <v>0</v>
      </c>
    </row>
    <row r="49" spans="1:10" ht="24.6" customHeight="1">
      <c r="A49" s="49" t="s">
        <v>1411</v>
      </c>
      <c r="B49" s="23">
        <v>0</v>
      </c>
      <c r="C49" s="23">
        <v>0</v>
      </c>
      <c r="D49" s="82"/>
      <c r="E49" s="89"/>
      <c r="I49" t="s">
        <v>1411</v>
      </c>
      <c r="J49">
        <v>0</v>
      </c>
    </row>
    <row r="50" spans="1:10" ht="24.6" customHeight="1">
      <c r="A50" s="49" t="s">
        <v>1412</v>
      </c>
      <c r="B50" s="23">
        <v>0</v>
      </c>
      <c r="C50" s="23">
        <v>0</v>
      </c>
      <c r="D50" s="82"/>
      <c r="E50" s="89"/>
      <c r="I50" t="s">
        <v>1412</v>
      </c>
      <c r="J50">
        <v>0</v>
      </c>
    </row>
    <row r="51" spans="1:10" ht="24.6" customHeight="1">
      <c r="A51" s="49" t="s">
        <v>1413</v>
      </c>
      <c r="B51" s="23">
        <v>0</v>
      </c>
      <c r="C51" s="23">
        <v>0</v>
      </c>
      <c r="D51" s="82"/>
      <c r="E51" s="89"/>
      <c r="I51" t="s">
        <v>1413</v>
      </c>
      <c r="J51">
        <v>0</v>
      </c>
    </row>
    <row r="52" spans="1:10" ht="24.6" customHeight="1">
      <c r="A52" s="49" t="s">
        <v>1414</v>
      </c>
      <c r="B52" s="23">
        <v>0</v>
      </c>
      <c r="C52" s="23">
        <v>0</v>
      </c>
      <c r="D52" s="82"/>
      <c r="E52" s="89"/>
      <c r="I52" t="s">
        <v>1414</v>
      </c>
      <c r="J52">
        <v>0</v>
      </c>
    </row>
    <row r="53" spans="1:10" ht="24.6" customHeight="1">
      <c r="A53" s="49" t="s">
        <v>1415</v>
      </c>
      <c r="B53" s="23">
        <v>0</v>
      </c>
      <c r="C53" s="23">
        <v>0</v>
      </c>
      <c r="D53" s="82"/>
      <c r="E53" s="89"/>
      <c r="I53" t="s">
        <v>1415</v>
      </c>
      <c r="J53">
        <v>0</v>
      </c>
    </row>
    <row r="54" spans="1:10" s="109" customFormat="1" ht="24.6" customHeight="1">
      <c r="A54" s="24" t="s">
        <v>1793</v>
      </c>
      <c r="B54" s="298">
        <f>B40</f>
        <v>80</v>
      </c>
      <c r="C54" s="298">
        <f>C40</f>
        <v>84</v>
      </c>
      <c r="D54" s="297">
        <f t="shared" ref="D54" si="2">C54/B54</f>
        <v>1.05</v>
      </c>
      <c r="E54" s="304"/>
      <c r="J54" s="109">
        <v>1494</v>
      </c>
    </row>
  </sheetData>
  <mergeCells count="1">
    <mergeCell ref="A1:E1"/>
  </mergeCells>
  <phoneticPr fontId="89" type="noConversion"/>
  <pageMargins left="0.70866141732283472" right="0.70866141732283472" top="0.74803149606299213" bottom="0.74803149606299213" header="0.31496062992125984" footer="0.31496062992125984"/>
  <pageSetup paperSize="9" scale="96" fitToHeight="0" orientation="portrait" r:id="rId1"/>
  <headerFooter>
    <oddFooter>&amp;C附表2-16</oddFooter>
  </headerFooter>
</worksheet>
</file>

<file path=xl/worksheets/sheet19.xml><?xml version="1.0" encoding="utf-8"?>
<worksheet xmlns="http://schemas.openxmlformats.org/spreadsheetml/2006/main" xmlns:r="http://schemas.openxmlformats.org/officeDocument/2006/relationships">
  <sheetPr>
    <pageSetUpPr fitToPage="1"/>
  </sheetPr>
  <dimension ref="A1:E38"/>
  <sheetViews>
    <sheetView showZeros="0" topLeftCell="A13" workbookViewId="0">
      <selection activeCell="A38" sqref="A38:XFD38"/>
    </sheetView>
  </sheetViews>
  <sheetFormatPr defaultRowHeight="14.25"/>
  <cols>
    <col min="1" max="1" width="42.125" customWidth="1"/>
    <col min="2" max="3" width="11.375" style="7" customWidth="1"/>
    <col min="4" max="4" width="13.25" style="85" customWidth="1"/>
    <col min="5" max="5" width="13.25" hidden="1" customWidth="1"/>
  </cols>
  <sheetData>
    <row r="1" spans="1:5" ht="28.9" customHeight="1">
      <c r="A1" s="342" t="s">
        <v>1505</v>
      </c>
      <c r="B1" s="342"/>
      <c r="C1" s="342"/>
      <c r="D1" s="342"/>
      <c r="E1" s="342"/>
    </row>
    <row r="2" spans="1:5">
      <c r="A2" s="20"/>
      <c r="B2" s="5"/>
      <c r="D2" s="85" t="s">
        <v>1448</v>
      </c>
      <c r="E2" s="6" t="s">
        <v>149</v>
      </c>
    </row>
    <row r="3" spans="1:5" ht="28.9" customHeight="1">
      <c r="A3" s="24" t="s">
        <v>32</v>
      </c>
      <c r="B3" s="54" t="s">
        <v>150</v>
      </c>
      <c r="C3" s="55" t="s">
        <v>151</v>
      </c>
      <c r="D3" s="86" t="s">
        <v>152</v>
      </c>
      <c r="E3" s="55" t="s">
        <v>153</v>
      </c>
    </row>
    <row r="4" spans="1:5">
      <c r="A4" s="45" t="s">
        <v>588</v>
      </c>
      <c r="B4" s="23">
        <v>0</v>
      </c>
      <c r="C4" s="23">
        <v>0</v>
      </c>
      <c r="D4" s="82"/>
      <c r="E4" s="51"/>
    </row>
    <row r="5" spans="1:5">
      <c r="A5" s="45" t="s">
        <v>1271</v>
      </c>
      <c r="B5" s="23">
        <v>0</v>
      </c>
      <c r="C5" s="23">
        <v>0</v>
      </c>
      <c r="D5" s="82"/>
      <c r="E5" s="51"/>
    </row>
    <row r="6" spans="1:5">
      <c r="A6" s="47" t="s">
        <v>1416</v>
      </c>
      <c r="B6" s="23">
        <v>0</v>
      </c>
      <c r="C6" s="23">
        <v>0</v>
      </c>
      <c r="D6" s="82"/>
      <c r="E6" s="51"/>
    </row>
    <row r="7" spans="1:5">
      <c r="A7" s="47" t="s">
        <v>1417</v>
      </c>
      <c r="B7" s="23"/>
      <c r="C7" s="23"/>
      <c r="D7" s="82"/>
      <c r="E7" s="51"/>
    </row>
    <row r="8" spans="1:5">
      <c r="A8" s="47" t="s">
        <v>1418</v>
      </c>
      <c r="B8" s="23"/>
      <c r="C8" s="23"/>
      <c r="D8" s="82"/>
      <c r="E8" s="51"/>
    </row>
    <row r="9" spans="1:5">
      <c r="A9" s="47" t="s">
        <v>1419</v>
      </c>
      <c r="B9" s="23"/>
      <c r="C9" s="23"/>
      <c r="D9" s="82"/>
      <c r="E9" s="51"/>
    </row>
    <row r="10" spans="1:5">
      <c r="A10" s="47" t="s">
        <v>1420</v>
      </c>
      <c r="B10" s="23"/>
      <c r="C10" s="23"/>
      <c r="D10" s="82"/>
      <c r="E10" s="51"/>
    </row>
    <row r="11" spans="1:5">
      <c r="A11" s="47" t="s">
        <v>1421</v>
      </c>
      <c r="B11" s="23"/>
      <c r="C11" s="23"/>
      <c r="D11" s="82"/>
      <c r="E11" s="51"/>
    </row>
    <row r="12" spans="1:5">
      <c r="A12" s="47" t="s">
        <v>1422</v>
      </c>
      <c r="B12" s="23"/>
      <c r="C12" s="23"/>
      <c r="D12" s="82"/>
      <c r="E12" s="51"/>
    </row>
    <row r="13" spans="1:5">
      <c r="A13" s="47" t="s">
        <v>1423</v>
      </c>
      <c r="B13" s="23"/>
      <c r="C13" s="23"/>
      <c r="D13" s="82"/>
      <c r="E13" s="51"/>
    </row>
    <row r="14" spans="1:5">
      <c r="A14" s="45" t="s">
        <v>1424</v>
      </c>
      <c r="B14" s="46"/>
      <c r="C14" s="46"/>
      <c r="D14" s="82"/>
      <c r="E14" s="51"/>
    </row>
    <row r="15" spans="1:5">
      <c r="A15" s="48" t="s">
        <v>1425</v>
      </c>
      <c r="B15" s="46"/>
      <c r="C15" s="46"/>
      <c r="D15" s="82"/>
      <c r="E15" s="51"/>
    </row>
    <row r="16" spans="1:5">
      <c r="A16" s="47" t="s">
        <v>1426</v>
      </c>
      <c r="B16" s="46"/>
      <c r="C16" s="46"/>
      <c r="D16" s="82"/>
      <c r="E16" s="51"/>
    </row>
    <row r="17" spans="1:5">
      <c r="A17" s="47" t="s">
        <v>1427</v>
      </c>
      <c r="B17" s="46"/>
      <c r="C17" s="46"/>
      <c r="D17" s="82"/>
      <c r="E17" s="51"/>
    </row>
    <row r="18" spans="1:5">
      <c r="A18" s="47" t="s">
        <v>1428</v>
      </c>
      <c r="B18" s="46"/>
      <c r="C18" s="46"/>
      <c r="D18" s="82"/>
      <c r="E18" s="51"/>
    </row>
    <row r="19" spans="1:5">
      <c r="A19" s="47" t="s">
        <v>1429</v>
      </c>
      <c r="B19" s="46"/>
      <c r="C19" s="46"/>
      <c r="D19" s="82"/>
      <c r="E19" s="51"/>
    </row>
    <row r="20" spans="1:5">
      <c r="A20" s="47" t="s">
        <v>1430</v>
      </c>
      <c r="B20" s="46"/>
      <c r="C20" s="46"/>
      <c r="D20" s="82"/>
      <c r="E20" s="51"/>
    </row>
    <row r="21" spans="1:5">
      <c r="A21" s="47" t="s">
        <v>1431</v>
      </c>
      <c r="B21" s="46"/>
      <c r="C21" s="46"/>
      <c r="D21" s="82"/>
      <c r="E21" s="51"/>
    </row>
    <row r="22" spans="1:5">
      <c r="A22" s="47" t="s">
        <v>1432</v>
      </c>
      <c r="B22" s="46"/>
      <c r="C22" s="46"/>
      <c r="D22" s="82"/>
      <c r="E22" s="51"/>
    </row>
    <row r="23" spans="1:5">
      <c r="A23" s="45" t="s">
        <v>1433</v>
      </c>
      <c r="B23" s="46"/>
      <c r="C23" s="46"/>
      <c r="D23" s="82"/>
      <c r="E23" s="51"/>
    </row>
    <row r="24" spans="1:5">
      <c r="A24" s="45" t="s">
        <v>1434</v>
      </c>
      <c r="B24" s="46"/>
      <c r="C24" s="46"/>
      <c r="D24" s="82"/>
      <c r="E24" s="51"/>
    </row>
    <row r="25" spans="1:5">
      <c r="A25" s="45" t="s">
        <v>1435</v>
      </c>
      <c r="B25" s="46"/>
      <c r="C25" s="46"/>
      <c r="D25" s="82"/>
      <c r="E25" s="51"/>
    </row>
    <row r="26" spans="1:5">
      <c r="A26" s="45" t="s">
        <v>1436</v>
      </c>
      <c r="B26" s="46"/>
      <c r="C26" s="46"/>
      <c r="D26" s="82"/>
      <c r="E26" s="51"/>
    </row>
    <row r="27" spans="1:5">
      <c r="A27" s="45" t="s">
        <v>1437</v>
      </c>
      <c r="B27" s="46"/>
      <c r="C27" s="46"/>
      <c r="D27" s="82"/>
      <c r="E27" s="51"/>
    </row>
    <row r="28" spans="1:5">
      <c r="A28" s="45" t="s">
        <v>1438</v>
      </c>
      <c r="B28" s="46">
        <v>0</v>
      </c>
      <c r="C28" s="46">
        <v>0</v>
      </c>
      <c r="D28" s="82"/>
      <c r="E28" s="51"/>
    </row>
    <row r="29" spans="1:5">
      <c r="A29" s="45" t="s">
        <v>1439</v>
      </c>
      <c r="B29" s="46">
        <v>0</v>
      </c>
      <c r="C29" s="46">
        <v>0</v>
      </c>
      <c r="D29" s="82"/>
      <c r="E29" s="51"/>
    </row>
    <row r="30" spans="1:5">
      <c r="A30" s="45" t="s">
        <v>1440</v>
      </c>
      <c r="B30" s="46">
        <v>0</v>
      </c>
      <c r="C30" s="46">
        <v>0</v>
      </c>
      <c r="D30" s="82"/>
      <c r="E30" s="51"/>
    </row>
    <row r="31" spans="1:5">
      <c r="A31" s="45" t="s">
        <v>1441</v>
      </c>
      <c r="B31" s="46">
        <v>0</v>
      </c>
      <c r="C31" s="46">
        <v>0</v>
      </c>
      <c r="D31" s="82"/>
      <c r="E31" s="51"/>
    </row>
    <row r="32" spans="1:5">
      <c r="A32" s="45" t="s">
        <v>1442</v>
      </c>
      <c r="B32" s="46">
        <v>0</v>
      </c>
      <c r="C32" s="46">
        <v>0</v>
      </c>
      <c r="D32" s="82"/>
      <c r="E32" s="51"/>
    </row>
    <row r="33" spans="1:5">
      <c r="A33" s="45" t="s">
        <v>1443</v>
      </c>
      <c r="B33" s="46"/>
      <c r="C33" s="46"/>
      <c r="D33" s="82"/>
      <c r="E33" s="51"/>
    </row>
    <row r="34" spans="1:5">
      <c r="A34" s="45" t="s">
        <v>1444</v>
      </c>
      <c r="B34" s="46"/>
      <c r="C34" s="46"/>
      <c r="D34" s="82"/>
      <c r="E34" s="51"/>
    </row>
    <row r="35" spans="1:5">
      <c r="A35" s="84" t="s">
        <v>1445</v>
      </c>
      <c r="B35" s="46"/>
      <c r="C35" s="46"/>
      <c r="D35" s="82"/>
      <c r="E35" s="51"/>
    </row>
    <row r="36" spans="1:5">
      <c r="A36" s="45" t="s">
        <v>146</v>
      </c>
      <c r="B36" s="46">
        <v>80</v>
      </c>
      <c r="C36" s="46">
        <v>84</v>
      </c>
      <c r="D36" s="98">
        <f>C36/B36</f>
        <v>1.05</v>
      </c>
      <c r="E36" s="51"/>
    </row>
    <row r="37" spans="1:5">
      <c r="A37" s="45" t="s">
        <v>147</v>
      </c>
      <c r="B37" s="46"/>
      <c r="C37" s="46">
        <v>0</v>
      </c>
      <c r="D37" s="98"/>
      <c r="E37" s="51"/>
    </row>
    <row r="38" spans="1:5" s="109" customFormat="1">
      <c r="A38" s="84" t="s">
        <v>1251</v>
      </c>
      <c r="B38" s="296">
        <f>B36</f>
        <v>80</v>
      </c>
      <c r="C38" s="296">
        <f>C36</f>
        <v>84</v>
      </c>
      <c r="D38" s="297">
        <f>C38/B38</f>
        <v>1.05</v>
      </c>
      <c r="E38" s="103"/>
    </row>
  </sheetData>
  <mergeCells count="1">
    <mergeCell ref="A1:E1"/>
  </mergeCells>
  <phoneticPr fontId="89" type="noConversion"/>
  <pageMargins left="0.70866141732283472" right="0.70866141732283472" top="0.74803149606299213" bottom="0.74803149606299213" header="0.31496062992125984" footer="0.31496062992125984"/>
  <pageSetup paperSize="9" fitToHeight="0" orientation="portrait" r:id="rId1"/>
  <headerFooter>
    <oddFooter>&amp;C附表2-17</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E28"/>
  <sheetViews>
    <sheetView showZeros="0" zoomScale="70" zoomScaleNormal="70" workbookViewId="0">
      <selection activeCell="C27" sqref="C27"/>
    </sheetView>
  </sheetViews>
  <sheetFormatPr defaultColWidth="9" defaultRowHeight="14.25"/>
  <cols>
    <col min="1" max="1" width="13.625" style="2" customWidth="1"/>
    <col min="2" max="2" width="4.125" style="58" customWidth="1"/>
    <col min="3" max="3" width="91.375" style="2" customWidth="1"/>
    <col min="4" max="16384" width="9" style="2"/>
  </cols>
  <sheetData>
    <row r="1" spans="2:3" ht="36.6" customHeight="1">
      <c r="B1" s="71" t="s">
        <v>177</v>
      </c>
    </row>
    <row r="2" spans="2:3" s="1" customFormat="1" ht="42.75" customHeight="1">
      <c r="B2" s="328" t="s">
        <v>1781</v>
      </c>
      <c r="C2" s="329"/>
    </row>
    <row r="3" spans="2:3" ht="30" customHeight="1">
      <c r="B3" s="72" t="s">
        <v>168</v>
      </c>
      <c r="C3" s="73" t="s">
        <v>1532</v>
      </c>
    </row>
    <row r="4" spans="2:3" ht="30" customHeight="1">
      <c r="B4" s="72" t="s">
        <v>169</v>
      </c>
      <c r="C4" s="73" t="s">
        <v>1782</v>
      </c>
    </row>
    <row r="5" spans="2:3" ht="30" customHeight="1">
      <c r="B5" s="72" t="s">
        <v>170</v>
      </c>
      <c r="C5" s="73" t="s">
        <v>1783</v>
      </c>
    </row>
    <row r="6" spans="2:3" ht="30" customHeight="1">
      <c r="B6" s="72" t="s">
        <v>171</v>
      </c>
      <c r="C6" s="73" t="s">
        <v>1784</v>
      </c>
    </row>
    <row r="7" spans="2:3" ht="30" customHeight="1">
      <c r="B7" s="72" t="s">
        <v>172</v>
      </c>
      <c r="C7" s="73" t="s">
        <v>1642</v>
      </c>
    </row>
    <row r="8" spans="2:3" ht="30" customHeight="1">
      <c r="B8" s="72" t="s">
        <v>173</v>
      </c>
      <c r="C8" s="73" t="s">
        <v>1643</v>
      </c>
    </row>
    <row r="9" spans="2:3" ht="30" customHeight="1">
      <c r="B9" s="72" t="s">
        <v>174</v>
      </c>
      <c r="C9" s="73" t="s">
        <v>1845</v>
      </c>
    </row>
    <row r="10" spans="2:3" ht="30" customHeight="1">
      <c r="B10" s="72" t="s">
        <v>1628</v>
      </c>
      <c r="C10" s="73" t="s">
        <v>1645</v>
      </c>
    </row>
    <row r="11" spans="2:3" ht="30" customHeight="1">
      <c r="B11" s="72" t="s">
        <v>1629</v>
      </c>
      <c r="C11" s="73" t="s">
        <v>1489</v>
      </c>
    </row>
    <row r="12" spans="2:3" ht="30" customHeight="1">
      <c r="B12" s="72" t="s">
        <v>1630</v>
      </c>
      <c r="C12" s="73" t="s">
        <v>1490</v>
      </c>
    </row>
    <row r="13" spans="2:3" ht="30" customHeight="1">
      <c r="B13" s="72" t="s">
        <v>175</v>
      </c>
      <c r="C13" s="73" t="s">
        <v>1491</v>
      </c>
    </row>
    <row r="14" spans="2:3" ht="30" customHeight="1">
      <c r="B14" s="72" t="s">
        <v>1631</v>
      </c>
      <c r="C14" s="73" t="s">
        <v>1492</v>
      </c>
    </row>
    <row r="15" spans="2:3" ht="30" customHeight="1">
      <c r="B15" s="72" t="s">
        <v>1632</v>
      </c>
      <c r="C15" s="73" t="s">
        <v>1848</v>
      </c>
    </row>
    <row r="16" spans="2:3" ht="30" customHeight="1">
      <c r="B16" s="72" t="s">
        <v>1633</v>
      </c>
      <c r="C16" s="73" t="s">
        <v>1493</v>
      </c>
    </row>
    <row r="17" spans="1:5" ht="30" customHeight="1">
      <c r="B17" s="72" t="s">
        <v>1634</v>
      </c>
      <c r="C17" s="73" t="s">
        <v>1494</v>
      </c>
    </row>
    <row r="18" spans="1:5" ht="30" customHeight="1">
      <c r="B18" s="72" t="s">
        <v>1635</v>
      </c>
      <c r="C18" s="73" t="s">
        <v>1495</v>
      </c>
    </row>
    <row r="19" spans="1:5" ht="30" customHeight="1">
      <c r="B19" s="72" t="s">
        <v>176</v>
      </c>
      <c r="C19" s="73" t="s">
        <v>1496</v>
      </c>
    </row>
    <row r="20" spans="1:5" ht="30" customHeight="1">
      <c r="B20" s="72" t="s">
        <v>1636</v>
      </c>
      <c r="C20" s="73" t="s">
        <v>1497</v>
      </c>
    </row>
    <row r="21" spans="1:5" ht="30" customHeight="1">
      <c r="B21" s="72" t="s">
        <v>1637</v>
      </c>
      <c r="C21" s="73" t="s">
        <v>1498</v>
      </c>
    </row>
    <row r="22" spans="1:5" ht="30" customHeight="1">
      <c r="B22" s="72" t="s">
        <v>1638</v>
      </c>
      <c r="C22" s="73" t="s">
        <v>1499</v>
      </c>
    </row>
    <row r="23" spans="1:5" ht="30" customHeight="1">
      <c r="A23" s="358"/>
      <c r="B23" s="72" t="s">
        <v>1639</v>
      </c>
      <c r="C23" s="73" t="s">
        <v>1500</v>
      </c>
    </row>
    <row r="24" spans="1:5" ht="30" customHeight="1">
      <c r="A24" s="358"/>
      <c r="B24" s="359" t="s">
        <v>1640</v>
      </c>
      <c r="C24" s="358" t="s">
        <v>1854</v>
      </c>
    </row>
    <row r="25" spans="1:5" ht="30" customHeight="1">
      <c r="A25" s="360" t="s">
        <v>1860</v>
      </c>
      <c r="B25" s="360"/>
      <c r="C25" s="358" t="s">
        <v>1855</v>
      </c>
    </row>
    <row r="26" spans="1:5" ht="30" customHeight="1">
      <c r="A26" s="360" t="s">
        <v>1861</v>
      </c>
      <c r="B26" s="360"/>
      <c r="C26" s="361" t="s">
        <v>1856</v>
      </c>
      <c r="D26" s="357"/>
      <c r="E26" s="357"/>
    </row>
    <row r="27" spans="1:5" ht="30" customHeight="1">
      <c r="A27" s="360" t="s">
        <v>1862</v>
      </c>
      <c r="B27" s="360"/>
      <c r="C27" s="361" t="s">
        <v>1859</v>
      </c>
      <c r="D27" s="357"/>
      <c r="E27" s="357"/>
    </row>
    <row r="28" spans="1:5" ht="30" customHeight="1"/>
  </sheetData>
  <mergeCells count="4">
    <mergeCell ref="B2:C2"/>
    <mergeCell ref="A25:B25"/>
    <mergeCell ref="A26:B26"/>
    <mergeCell ref="A27:B27"/>
  </mergeCells>
  <phoneticPr fontId="38" type="noConversion"/>
  <printOptions horizontalCentered="1"/>
  <pageMargins left="0.23622047244094491" right="0.23622047244094491" top="0.74803149606299213" bottom="0.74803149606299213" header="0.31496062992125984" footer="0.31496062992125984"/>
  <pageSetup paperSize="9" scale="85" fitToHeight="0" orientation="portrait" r:id="rId1"/>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A1:F15"/>
  <sheetViews>
    <sheetView showZeros="0" workbookViewId="0">
      <selection activeCell="D10" sqref="D10"/>
    </sheetView>
  </sheetViews>
  <sheetFormatPr defaultRowHeight="14.25"/>
  <cols>
    <col min="1" max="1" width="34.375" customWidth="1"/>
    <col min="2" max="3" width="11.5" customWidth="1"/>
    <col min="4" max="4" width="12" customWidth="1"/>
    <col min="5" max="5" width="13.75" customWidth="1"/>
    <col min="6" max="6" width="11.5" hidden="1" customWidth="1"/>
  </cols>
  <sheetData>
    <row r="1" spans="1:6" ht="30.6" customHeight="1">
      <c r="A1" s="346" t="s">
        <v>1488</v>
      </c>
      <c r="B1" s="346"/>
      <c r="C1" s="346"/>
      <c r="D1" s="346"/>
      <c r="E1" s="346"/>
    </row>
    <row r="2" spans="1:6">
      <c r="A2" s="17"/>
      <c r="B2" s="16"/>
      <c r="C2" s="18"/>
      <c r="D2" s="19"/>
      <c r="E2" s="18" t="s">
        <v>31</v>
      </c>
    </row>
    <row r="3" spans="1:6" ht="30" customHeight="1">
      <c r="A3" s="43" t="s">
        <v>32</v>
      </c>
      <c r="B3" s="44" t="s">
        <v>154</v>
      </c>
      <c r="C3" s="44" t="s">
        <v>155</v>
      </c>
      <c r="D3" s="15" t="s">
        <v>156</v>
      </c>
      <c r="E3" s="59" t="s">
        <v>157</v>
      </c>
      <c r="F3" s="102" t="s">
        <v>1565</v>
      </c>
    </row>
    <row r="4" spans="1:6" ht="30" customHeight="1">
      <c r="A4" s="26" t="s">
        <v>116</v>
      </c>
      <c r="B4" s="60"/>
      <c r="C4" s="60">
        <v>12291</v>
      </c>
      <c r="D4" s="100"/>
      <c r="E4" s="101">
        <f>C4/F4</f>
        <v>21.450299999999999</v>
      </c>
      <c r="F4" s="51">
        <v>573</v>
      </c>
    </row>
    <row r="5" spans="1:6" ht="30" customHeight="1">
      <c r="A5" s="26" t="s">
        <v>120</v>
      </c>
      <c r="B5" s="61">
        <v>8633</v>
      </c>
      <c r="C5" s="62">
        <v>8691</v>
      </c>
      <c r="D5" s="100">
        <f t="shared" ref="D5:D15" si="0">C5/B5</f>
        <v>1.0066999999999999</v>
      </c>
      <c r="E5" s="101">
        <f t="shared" ref="E5:E15" si="1">C5/F5</f>
        <v>1.0986</v>
      </c>
      <c r="F5" s="51">
        <v>7911</v>
      </c>
    </row>
    <row r="6" spans="1:6" ht="30" customHeight="1">
      <c r="A6" s="26" t="s">
        <v>121</v>
      </c>
      <c r="B6" s="63">
        <v>13090</v>
      </c>
      <c r="C6" s="64">
        <v>16947</v>
      </c>
      <c r="D6" s="100">
        <f t="shared" si="0"/>
        <v>1.2947</v>
      </c>
      <c r="E6" s="101"/>
      <c r="F6" s="51"/>
    </row>
    <row r="7" spans="1:6" ht="30" customHeight="1">
      <c r="A7" s="26" t="s">
        <v>122</v>
      </c>
      <c r="B7" s="64"/>
      <c r="C7" s="64">
        <v>9698</v>
      </c>
      <c r="D7" s="100"/>
      <c r="E7" s="101">
        <f t="shared" si="1"/>
        <v>1.5085</v>
      </c>
      <c r="F7" s="51">
        <v>6429</v>
      </c>
    </row>
    <row r="8" spans="1:6" ht="30" customHeight="1">
      <c r="A8" s="26" t="s">
        <v>123</v>
      </c>
      <c r="B8" s="64"/>
      <c r="C8" s="64">
        <v>19913</v>
      </c>
      <c r="D8" s="100"/>
      <c r="E8" s="101">
        <f t="shared" si="1"/>
        <v>1.3609</v>
      </c>
      <c r="F8" s="51">
        <v>14632</v>
      </c>
    </row>
    <row r="9" spans="1:6" ht="30" customHeight="1">
      <c r="A9" s="33" t="s">
        <v>144</v>
      </c>
      <c r="B9" s="64"/>
      <c r="C9" s="64">
        <v>19913</v>
      </c>
      <c r="D9" s="100"/>
      <c r="E9" s="101">
        <f t="shared" si="1"/>
        <v>1.3609</v>
      </c>
      <c r="F9" s="51">
        <v>14632</v>
      </c>
    </row>
    <row r="10" spans="1:6" ht="30" customHeight="1">
      <c r="A10" s="35" t="s">
        <v>124</v>
      </c>
      <c r="B10" s="64"/>
      <c r="C10" s="64"/>
      <c r="D10" s="100"/>
      <c r="E10" s="101"/>
      <c r="F10" s="51"/>
    </row>
    <row r="11" spans="1:6" ht="30" customHeight="1">
      <c r="A11" s="33" t="s">
        <v>145</v>
      </c>
      <c r="B11" s="64"/>
      <c r="C11" s="64"/>
      <c r="D11" s="100"/>
      <c r="E11" s="101"/>
      <c r="F11" s="51"/>
    </row>
    <row r="12" spans="1:6" ht="30" customHeight="1">
      <c r="A12" s="26" t="s">
        <v>125</v>
      </c>
      <c r="B12" s="64"/>
      <c r="C12" s="64">
        <v>808</v>
      </c>
      <c r="D12" s="100"/>
      <c r="E12" s="101">
        <f t="shared" si="1"/>
        <v>1.5568</v>
      </c>
      <c r="F12" s="51">
        <v>519</v>
      </c>
    </row>
    <row r="13" spans="1:6" ht="30" customHeight="1">
      <c r="A13" s="26" t="s">
        <v>126</v>
      </c>
      <c r="B13" s="64"/>
      <c r="C13" s="64">
        <v>210</v>
      </c>
      <c r="D13" s="100"/>
      <c r="E13" s="101">
        <f t="shared" si="1"/>
        <v>14</v>
      </c>
      <c r="F13" s="51">
        <v>15</v>
      </c>
    </row>
    <row r="14" spans="1:6" ht="30" customHeight="1">
      <c r="A14" s="26" t="s">
        <v>127</v>
      </c>
      <c r="B14" s="64"/>
      <c r="C14" s="64">
        <v>395</v>
      </c>
      <c r="D14" s="100"/>
      <c r="E14" s="101">
        <f t="shared" si="1"/>
        <v>1.9175</v>
      </c>
      <c r="F14" s="51">
        <v>206</v>
      </c>
    </row>
    <row r="15" spans="1:6" s="109" customFormat="1" ht="30" customHeight="1">
      <c r="A15" s="293" t="s">
        <v>128</v>
      </c>
      <c r="B15" s="294">
        <f>SUM(B4:B14)</f>
        <v>21723</v>
      </c>
      <c r="C15" s="294">
        <f>SUM(C4:C8)+C12+C13+C14</f>
        <v>68953</v>
      </c>
      <c r="D15" s="291">
        <f t="shared" si="0"/>
        <v>3.1741999999999999</v>
      </c>
      <c r="E15" s="295">
        <f t="shared" si="1"/>
        <v>2.2768000000000002</v>
      </c>
      <c r="F15" s="310">
        <f t="shared" ref="F15" si="2">SUM(F4:F8)+F12+F13+F14</f>
        <v>30285</v>
      </c>
    </row>
  </sheetData>
  <mergeCells count="1">
    <mergeCell ref="A1:E1"/>
  </mergeCells>
  <phoneticPr fontId="89" type="noConversion"/>
  <conditionalFormatting sqref="A4:A5">
    <cfRule type="expression" dxfId="10" priority="1" stopIfTrue="1">
      <formula>"len($A:$A)=3"</formula>
    </cfRule>
  </conditionalFormatting>
  <conditionalFormatting sqref="D4:D15">
    <cfRule type="cellIs" dxfId="9" priority="2" stopIfTrue="1" operator="lessThan">
      <formula>0</formula>
    </cfRule>
  </conditionalFormatting>
  <pageMargins left="0.70866141732283472" right="0.70866141732283472" top="0.74803149606299213" bottom="0.74803149606299213" header="0.31496062992125984" footer="0.31496062992125984"/>
  <pageSetup paperSize="9" scale="98" fitToHeight="0" orientation="portrait" r:id="rId1"/>
  <headerFooter>
    <oddFooter>&amp;C附表2-18</oddFooter>
  </headerFooter>
</worksheet>
</file>

<file path=xl/worksheets/sheet21.xml><?xml version="1.0" encoding="utf-8"?>
<worksheet xmlns="http://schemas.openxmlformats.org/spreadsheetml/2006/main" xmlns:r="http://schemas.openxmlformats.org/officeDocument/2006/relationships">
  <sheetPr>
    <pageSetUpPr fitToPage="1"/>
  </sheetPr>
  <dimension ref="A1:F15"/>
  <sheetViews>
    <sheetView showZeros="0" topLeftCell="A4" workbookViewId="0">
      <selection activeCell="F4" sqref="F1:F1048576"/>
    </sheetView>
  </sheetViews>
  <sheetFormatPr defaultRowHeight="14.25"/>
  <cols>
    <col min="1" max="1" width="35.25" customWidth="1"/>
    <col min="2" max="3" width="11" customWidth="1"/>
    <col min="4" max="5" width="14.625" customWidth="1"/>
    <col min="6" max="6" width="11.75" hidden="1" customWidth="1"/>
  </cols>
  <sheetData>
    <row r="1" spans="1:6" ht="30" customHeight="1">
      <c r="A1" s="346" t="s">
        <v>1506</v>
      </c>
      <c r="B1" s="346"/>
      <c r="C1" s="346"/>
      <c r="D1" s="346"/>
      <c r="E1" s="346"/>
    </row>
    <row r="2" spans="1:6">
      <c r="A2" s="17"/>
      <c r="B2" s="16"/>
      <c r="C2" s="18"/>
      <c r="D2" s="19"/>
      <c r="E2" s="69" t="s">
        <v>31</v>
      </c>
    </row>
    <row r="3" spans="1:6" ht="39.6" customHeight="1">
      <c r="A3" s="59" t="s">
        <v>32</v>
      </c>
      <c r="B3" s="44" t="s">
        <v>154</v>
      </c>
      <c r="C3" s="44" t="s">
        <v>155</v>
      </c>
      <c r="D3" s="15" t="s">
        <v>156</v>
      </c>
      <c r="E3" s="59" t="s">
        <v>157</v>
      </c>
      <c r="F3" s="103" t="s">
        <v>1565</v>
      </c>
    </row>
    <row r="4" spans="1:6" ht="30" customHeight="1">
      <c r="A4" s="26" t="s">
        <v>130</v>
      </c>
      <c r="B4" s="60"/>
      <c r="C4" s="105">
        <v>13410</v>
      </c>
      <c r="D4" s="104"/>
      <c r="E4" s="108">
        <f>C4/F4</f>
        <v>1.1348</v>
      </c>
      <c r="F4" s="51">
        <v>11817</v>
      </c>
    </row>
    <row r="5" spans="1:6" ht="30" customHeight="1">
      <c r="A5" s="26" t="s">
        <v>131</v>
      </c>
      <c r="B5" s="60">
        <v>6433</v>
      </c>
      <c r="C5" s="105">
        <v>6068</v>
      </c>
      <c r="D5" s="100">
        <f t="shared" ref="D5:D15" si="0">C5/B5</f>
        <v>0.94330000000000003</v>
      </c>
      <c r="E5" s="108">
        <f t="shared" ref="E5:E15" si="1">C5/F5</f>
        <v>1.0374000000000001</v>
      </c>
      <c r="F5" s="51">
        <v>5849</v>
      </c>
    </row>
    <row r="6" spans="1:6" ht="30" customHeight="1">
      <c r="A6" s="26" t="s">
        <v>132</v>
      </c>
      <c r="B6" s="65">
        <v>12834</v>
      </c>
      <c r="C6" s="105">
        <v>12242</v>
      </c>
      <c r="D6" s="100">
        <f t="shared" si="0"/>
        <v>0.95389999999999997</v>
      </c>
      <c r="E6" s="108"/>
      <c r="F6" s="51"/>
    </row>
    <row r="7" spans="1:6" ht="30" customHeight="1">
      <c r="A7" s="26" t="s">
        <v>133</v>
      </c>
      <c r="B7" s="60"/>
      <c r="C7" s="105">
        <v>9625</v>
      </c>
      <c r="D7" s="100"/>
      <c r="E7" s="108">
        <f t="shared" si="1"/>
        <v>4.6609999999999996</v>
      </c>
      <c r="F7" s="51">
        <v>2065</v>
      </c>
    </row>
    <row r="8" spans="1:6" ht="30" customHeight="1">
      <c r="A8" s="26" t="s">
        <v>134</v>
      </c>
      <c r="B8" s="60"/>
      <c r="C8" s="105">
        <v>19910</v>
      </c>
      <c r="D8" s="100"/>
      <c r="E8" s="108">
        <f t="shared" si="1"/>
        <v>6.2432999999999996</v>
      </c>
      <c r="F8" s="51">
        <v>3189</v>
      </c>
    </row>
    <row r="9" spans="1:6" ht="30" customHeight="1">
      <c r="A9" s="76" t="s">
        <v>135</v>
      </c>
      <c r="B9" s="60"/>
      <c r="C9" s="105">
        <v>19910</v>
      </c>
      <c r="D9" s="100"/>
      <c r="E9" s="108">
        <f t="shared" ref="E9" si="2">C9/F9</f>
        <v>6.2432999999999996</v>
      </c>
      <c r="F9" s="51">
        <v>3189</v>
      </c>
    </row>
    <row r="10" spans="1:6" ht="30" customHeight="1">
      <c r="A10" s="26" t="s">
        <v>136</v>
      </c>
      <c r="B10" s="60"/>
      <c r="C10" s="105"/>
      <c r="D10" s="100"/>
      <c r="E10" s="108"/>
      <c r="F10" s="51"/>
    </row>
    <row r="11" spans="1:6" ht="30" customHeight="1">
      <c r="A11" s="76" t="s">
        <v>137</v>
      </c>
      <c r="B11" s="60"/>
      <c r="C11" s="106"/>
      <c r="D11" s="100"/>
      <c r="E11" s="108"/>
      <c r="F11" s="51"/>
    </row>
    <row r="12" spans="1:6" ht="30" customHeight="1">
      <c r="A12" s="26" t="s">
        <v>138</v>
      </c>
      <c r="B12" s="66"/>
      <c r="C12" s="106">
        <v>826</v>
      </c>
      <c r="D12" s="100"/>
      <c r="E12" s="108">
        <f t="shared" si="1"/>
        <v>3.4561000000000002</v>
      </c>
      <c r="F12" s="51">
        <v>239</v>
      </c>
    </row>
    <row r="13" spans="1:6" ht="30" customHeight="1">
      <c r="A13" s="26" t="s">
        <v>139</v>
      </c>
      <c r="B13" s="44"/>
      <c r="C13" s="106">
        <v>182</v>
      </c>
      <c r="D13" s="100"/>
      <c r="E13" s="108">
        <f t="shared" si="1"/>
        <v>1.3893</v>
      </c>
      <c r="F13" s="51">
        <v>131</v>
      </c>
    </row>
    <row r="14" spans="1:6" ht="30" customHeight="1">
      <c r="A14" s="26" t="s">
        <v>140</v>
      </c>
      <c r="B14" s="68"/>
      <c r="C14" s="107">
        <v>417</v>
      </c>
      <c r="D14" s="100"/>
      <c r="E14" s="108">
        <f t="shared" si="1"/>
        <v>5.3461999999999996</v>
      </c>
      <c r="F14" s="51">
        <v>78</v>
      </c>
    </row>
    <row r="15" spans="1:6" s="109" customFormat="1" ht="30" customHeight="1">
      <c r="A15" s="67" t="s">
        <v>1449</v>
      </c>
      <c r="B15" s="44">
        <f>SUM(B5:B14)</f>
        <v>19267</v>
      </c>
      <c r="C15" s="290">
        <f>SUM(C4:C8)+C12+C13+C14</f>
        <v>62680</v>
      </c>
      <c r="D15" s="291">
        <f t="shared" si="0"/>
        <v>3.2532000000000001</v>
      </c>
      <c r="E15" s="292">
        <f t="shared" si="1"/>
        <v>2.6823000000000001</v>
      </c>
      <c r="F15" s="103">
        <f>SUM(F4:F8)+F12+F13+F14</f>
        <v>23368</v>
      </c>
    </row>
  </sheetData>
  <mergeCells count="1">
    <mergeCell ref="A1:E1"/>
  </mergeCells>
  <phoneticPr fontId="89" type="noConversion"/>
  <conditionalFormatting sqref="A4:A5">
    <cfRule type="expression" dxfId="8" priority="1" stopIfTrue="1">
      <formula>"len($A:$A)=3"</formula>
    </cfRule>
  </conditionalFormatting>
  <conditionalFormatting sqref="D4:D15">
    <cfRule type="cellIs" dxfId="7" priority="2" stopIfTrue="1" operator="lessThan">
      <formula>0</formula>
    </cfRule>
  </conditionalFormatting>
  <pageMargins left="0.70866141732283472" right="0.70866141732283472" top="0.74803149606299213" bottom="0.74803149606299213" header="0.31496062992125984" footer="0.31496062992125984"/>
  <pageSetup paperSize="9" scale="94" fitToHeight="0" orientation="portrait" r:id="rId1"/>
  <headerFooter>
    <oddFooter>&amp;C附表2-19</oddFooter>
  </headerFooter>
</worksheet>
</file>

<file path=xl/worksheets/sheet22.xml><?xml version="1.0" encoding="utf-8"?>
<worksheet xmlns="http://schemas.openxmlformats.org/spreadsheetml/2006/main" xmlns:r="http://schemas.openxmlformats.org/officeDocument/2006/relationships">
  <sheetPr>
    <pageSetUpPr fitToPage="1"/>
  </sheetPr>
  <dimension ref="A1:F65"/>
  <sheetViews>
    <sheetView showZeros="0" topLeftCell="A49" workbookViewId="0">
      <selection activeCell="B70" sqref="B70"/>
    </sheetView>
  </sheetViews>
  <sheetFormatPr defaultRowHeight="14.25"/>
  <cols>
    <col min="1" max="1" width="28.625" customWidth="1"/>
    <col min="2" max="2" width="11.75" customWidth="1"/>
    <col min="3" max="3" width="13.875" customWidth="1"/>
    <col min="4" max="4" width="14" customWidth="1"/>
    <col min="5" max="5" width="13.25" customWidth="1"/>
    <col min="6" max="6" width="10.375" hidden="1" customWidth="1"/>
  </cols>
  <sheetData>
    <row r="1" spans="1:6" ht="32.450000000000003" customHeight="1">
      <c r="A1" s="347" t="s">
        <v>1507</v>
      </c>
      <c r="B1" s="347"/>
      <c r="C1" s="347"/>
      <c r="D1" s="347"/>
      <c r="E1" s="347"/>
    </row>
    <row r="2" spans="1:6">
      <c r="A2" s="21"/>
      <c r="B2" s="16"/>
      <c r="C2" s="18"/>
      <c r="D2" s="19"/>
      <c r="E2" s="69" t="s">
        <v>31</v>
      </c>
    </row>
    <row r="3" spans="1:6" ht="27">
      <c r="A3" s="41" t="s">
        <v>141</v>
      </c>
      <c r="B3" s="44" t="s">
        <v>154</v>
      </c>
      <c r="C3" s="44" t="s">
        <v>155</v>
      </c>
      <c r="D3" s="15" t="s">
        <v>156</v>
      </c>
      <c r="E3" s="67" t="s">
        <v>157</v>
      </c>
      <c r="F3" s="102" t="s">
        <v>1565</v>
      </c>
    </row>
    <row r="4" spans="1:6" ht="27">
      <c r="A4" s="42" t="s">
        <v>116</v>
      </c>
      <c r="B4" s="116"/>
      <c r="C4" s="117">
        <v>12291</v>
      </c>
      <c r="D4" s="118"/>
      <c r="E4" s="307">
        <f>C4/F4</f>
        <v>21.450299999999999</v>
      </c>
      <c r="F4" s="102">
        <v>573</v>
      </c>
    </row>
    <row r="5" spans="1:6">
      <c r="A5" s="27" t="s">
        <v>129</v>
      </c>
      <c r="B5" s="116"/>
      <c r="C5" s="117">
        <v>-5</v>
      </c>
      <c r="D5" s="118"/>
      <c r="E5" s="307"/>
      <c r="F5" s="102"/>
    </row>
    <row r="6" spans="1:6">
      <c r="A6" s="27" t="s">
        <v>118</v>
      </c>
      <c r="B6" s="116"/>
      <c r="C6" s="117"/>
      <c r="D6" s="118"/>
      <c r="E6" s="307"/>
      <c r="F6" s="102"/>
    </row>
    <row r="7" spans="1:6">
      <c r="A7" s="27" t="s">
        <v>117</v>
      </c>
      <c r="B7" s="116"/>
      <c r="C7" s="117">
        <v>9</v>
      </c>
      <c r="D7" s="118"/>
      <c r="E7" s="307"/>
      <c r="F7" s="102"/>
    </row>
    <row r="8" spans="1:6">
      <c r="A8" s="27" t="s">
        <v>119</v>
      </c>
      <c r="B8" s="116"/>
      <c r="C8" s="117">
        <v>637</v>
      </c>
      <c r="D8" s="118"/>
      <c r="E8" s="307"/>
      <c r="F8" s="102"/>
    </row>
    <row r="9" spans="1:6">
      <c r="A9" s="27" t="s">
        <v>143</v>
      </c>
      <c r="B9" s="116"/>
      <c r="C9" s="117"/>
      <c r="D9" s="118"/>
      <c r="E9" s="307"/>
      <c r="F9" s="102"/>
    </row>
    <row r="10" spans="1:6" ht="27">
      <c r="A10" s="42" t="s">
        <v>120</v>
      </c>
      <c r="B10" s="28">
        <f>SUM(B11:B14)</f>
        <v>8633</v>
      </c>
      <c r="C10" s="115">
        <v>8691</v>
      </c>
      <c r="D10" s="118">
        <f t="shared" ref="D10:D65" si="0">C10/B10</f>
        <v>1.0066999999999999</v>
      </c>
      <c r="E10" s="307">
        <f t="shared" ref="E10:E65" si="1">C10/F10</f>
        <v>1.0986</v>
      </c>
      <c r="F10" s="102">
        <v>7911</v>
      </c>
    </row>
    <row r="11" spans="1:6">
      <c r="A11" s="27" t="s">
        <v>129</v>
      </c>
      <c r="B11" s="28">
        <v>1299</v>
      </c>
      <c r="C11" s="29">
        <v>1691</v>
      </c>
      <c r="D11" s="118">
        <f t="shared" si="0"/>
        <v>1.3018000000000001</v>
      </c>
      <c r="E11" s="307"/>
      <c r="F11" s="102"/>
    </row>
    <row r="12" spans="1:6">
      <c r="A12" s="27" t="s">
        <v>118</v>
      </c>
      <c r="B12" s="28">
        <f>243+6724</f>
        <v>6967</v>
      </c>
      <c r="C12" s="29">
        <v>6559</v>
      </c>
      <c r="D12" s="118">
        <f t="shared" si="0"/>
        <v>0.94140000000000001</v>
      </c>
      <c r="E12" s="307"/>
      <c r="F12" s="102"/>
    </row>
    <row r="13" spans="1:6">
      <c r="A13" s="27" t="s">
        <v>117</v>
      </c>
      <c r="B13" s="28">
        <v>217</v>
      </c>
      <c r="C13" s="29">
        <v>151</v>
      </c>
      <c r="D13" s="118">
        <f t="shared" si="0"/>
        <v>0.69589999999999996</v>
      </c>
      <c r="E13" s="307"/>
      <c r="F13" s="102"/>
    </row>
    <row r="14" spans="1:6">
      <c r="A14" s="27" t="s">
        <v>119</v>
      </c>
      <c r="B14" s="28">
        <v>150</v>
      </c>
      <c r="C14" s="29">
        <v>289</v>
      </c>
      <c r="D14" s="118">
        <f t="shared" si="0"/>
        <v>1.9267000000000001</v>
      </c>
      <c r="E14" s="307"/>
      <c r="F14" s="102"/>
    </row>
    <row r="15" spans="1:6">
      <c r="A15" s="27" t="s">
        <v>143</v>
      </c>
      <c r="B15" s="28"/>
      <c r="C15" s="29"/>
      <c r="D15" s="118"/>
      <c r="E15" s="307"/>
      <c r="F15" s="102"/>
    </row>
    <row r="16" spans="1:6" ht="27">
      <c r="A16" s="42" t="s">
        <v>121</v>
      </c>
      <c r="B16" s="28">
        <f>SUM(B17:B20)</f>
        <v>13090</v>
      </c>
      <c r="C16" s="29">
        <v>16947</v>
      </c>
      <c r="D16" s="118">
        <f t="shared" si="0"/>
        <v>1.2947</v>
      </c>
      <c r="E16" s="307"/>
      <c r="F16" s="102"/>
    </row>
    <row r="17" spans="1:6">
      <c r="A17" s="25" t="s">
        <v>129</v>
      </c>
      <c r="B17" s="28">
        <v>10530</v>
      </c>
      <c r="C17" s="29">
        <v>16855</v>
      </c>
      <c r="D17" s="118">
        <f t="shared" si="0"/>
        <v>1.6007</v>
      </c>
      <c r="E17" s="307"/>
      <c r="F17" s="102"/>
    </row>
    <row r="18" spans="1:6">
      <c r="A18" s="25" t="s">
        <v>118</v>
      </c>
      <c r="B18" s="28">
        <v>2500</v>
      </c>
      <c r="C18" s="29"/>
      <c r="D18" s="118">
        <f t="shared" si="0"/>
        <v>0</v>
      </c>
      <c r="E18" s="307"/>
      <c r="F18" s="102"/>
    </row>
    <row r="19" spans="1:6">
      <c r="A19" s="25" t="s">
        <v>117</v>
      </c>
      <c r="B19" s="28">
        <v>5</v>
      </c>
      <c r="C19" s="29">
        <v>49</v>
      </c>
      <c r="D19" s="118">
        <f t="shared" si="0"/>
        <v>9.8000000000000007</v>
      </c>
      <c r="E19" s="307"/>
      <c r="F19" s="102"/>
    </row>
    <row r="20" spans="1:6">
      <c r="A20" s="25" t="s">
        <v>119</v>
      </c>
      <c r="B20" s="28">
        <v>55</v>
      </c>
      <c r="C20" s="29">
        <v>43</v>
      </c>
      <c r="D20" s="118">
        <f t="shared" si="0"/>
        <v>0.78180000000000005</v>
      </c>
      <c r="E20" s="307"/>
      <c r="F20" s="102"/>
    </row>
    <row r="21" spans="1:6">
      <c r="A21" s="25" t="s">
        <v>143</v>
      </c>
      <c r="B21" s="28"/>
      <c r="C21" s="29"/>
      <c r="D21" s="118"/>
      <c r="E21" s="307"/>
      <c r="F21" s="102"/>
    </row>
    <row r="22" spans="1:6" ht="27">
      <c r="A22" s="42" t="s">
        <v>122</v>
      </c>
      <c r="B22" s="28"/>
      <c r="C22" s="29">
        <v>9698</v>
      </c>
      <c r="D22" s="118"/>
      <c r="E22" s="307">
        <f t="shared" si="1"/>
        <v>1.5085</v>
      </c>
      <c r="F22" s="102">
        <v>6429</v>
      </c>
    </row>
    <row r="23" spans="1:6">
      <c r="A23" s="25" t="s">
        <v>129</v>
      </c>
      <c r="B23" s="28"/>
      <c r="C23" s="29">
        <v>7292</v>
      </c>
      <c r="D23" s="118"/>
      <c r="E23" s="307"/>
      <c r="F23" s="102"/>
    </row>
    <row r="24" spans="1:6">
      <c r="A24" s="25" t="s">
        <v>118</v>
      </c>
      <c r="B24" s="28"/>
      <c r="C24" s="29"/>
      <c r="D24" s="118"/>
      <c r="E24" s="307"/>
      <c r="F24" s="102"/>
    </row>
    <row r="25" spans="1:6">
      <c r="A25" s="25" t="s">
        <v>117</v>
      </c>
      <c r="B25" s="28"/>
      <c r="C25" s="29">
        <v>121</v>
      </c>
      <c r="D25" s="118"/>
      <c r="E25" s="307"/>
      <c r="F25" s="102"/>
    </row>
    <row r="26" spans="1:6">
      <c r="A26" s="25" t="s">
        <v>119</v>
      </c>
      <c r="B26" s="28"/>
      <c r="C26" s="29">
        <v>15</v>
      </c>
      <c r="D26" s="118"/>
      <c r="E26" s="307"/>
      <c r="F26" s="102"/>
    </row>
    <row r="27" spans="1:6">
      <c r="A27" s="25" t="s">
        <v>143</v>
      </c>
      <c r="B27" s="28"/>
      <c r="C27" s="29"/>
      <c r="D27" s="118"/>
      <c r="E27" s="307"/>
      <c r="F27" s="102"/>
    </row>
    <row r="28" spans="1:6" ht="27">
      <c r="A28" s="42" t="s">
        <v>123</v>
      </c>
      <c r="B28" s="28"/>
      <c r="C28" s="29">
        <v>19913</v>
      </c>
      <c r="D28" s="118"/>
      <c r="E28" s="307">
        <f t="shared" si="1"/>
        <v>1.3609</v>
      </c>
      <c r="F28" s="102">
        <v>14632</v>
      </c>
    </row>
    <row r="29" spans="1:6" ht="30">
      <c r="A29" s="33" t="s">
        <v>144</v>
      </c>
      <c r="B29" s="28"/>
      <c r="C29" s="29">
        <v>19913</v>
      </c>
      <c r="D29" s="118"/>
      <c r="E29" s="307"/>
      <c r="F29" s="102"/>
    </row>
    <row r="30" spans="1:6">
      <c r="A30" s="27" t="s">
        <v>129</v>
      </c>
      <c r="B30" s="28"/>
      <c r="C30" s="29">
        <v>3712</v>
      </c>
      <c r="D30" s="118"/>
      <c r="E30" s="307"/>
      <c r="F30" s="102"/>
    </row>
    <row r="31" spans="1:6">
      <c r="A31" s="27" t="s">
        <v>118</v>
      </c>
      <c r="B31" s="28"/>
      <c r="C31" s="29">
        <v>12992</v>
      </c>
      <c r="D31" s="118"/>
      <c r="E31" s="307"/>
      <c r="F31" s="102"/>
    </row>
    <row r="32" spans="1:6">
      <c r="A32" s="27" t="s">
        <v>117</v>
      </c>
      <c r="B32" s="28"/>
      <c r="C32" s="29">
        <v>40</v>
      </c>
      <c r="D32" s="118"/>
      <c r="E32" s="307"/>
      <c r="F32" s="102"/>
    </row>
    <row r="33" spans="1:6">
      <c r="A33" s="27" t="s">
        <v>119</v>
      </c>
      <c r="B33" s="28"/>
      <c r="C33" s="29"/>
      <c r="D33" s="118"/>
      <c r="E33" s="307"/>
      <c r="F33" s="102"/>
    </row>
    <row r="34" spans="1:6">
      <c r="A34" s="27" t="s">
        <v>143</v>
      </c>
      <c r="B34" s="28"/>
      <c r="C34" s="29"/>
      <c r="D34" s="118"/>
      <c r="E34" s="307"/>
      <c r="F34" s="102"/>
    </row>
    <row r="35" spans="1:6" ht="27">
      <c r="A35" s="35" t="s">
        <v>124</v>
      </c>
      <c r="B35" s="28"/>
      <c r="C35" s="29"/>
      <c r="D35" s="118"/>
      <c r="E35" s="307"/>
      <c r="F35" s="102"/>
    </row>
    <row r="36" spans="1:6">
      <c r="A36" s="27" t="s">
        <v>129</v>
      </c>
      <c r="B36" s="28"/>
      <c r="C36" s="29"/>
      <c r="D36" s="118"/>
      <c r="E36" s="307"/>
      <c r="F36" s="102"/>
    </row>
    <row r="37" spans="1:6">
      <c r="A37" s="27" t="s">
        <v>118</v>
      </c>
      <c r="B37" s="28"/>
      <c r="C37" s="29"/>
      <c r="D37" s="118"/>
      <c r="E37" s="307"/>
      <c r="F37" s="102"/>
    </row>
    <row r="38" spans="1:6">
      <c r="A38" s="27" t="s">
        <v>117</v>
      </c>
      <c r="B38" s="28"/>
      <c r="C38" s="29"/>
      <c r="D38" s="118"/>
      <c r="E38" s="307"/>
      <c r="F38" s="102"/>
    </row>
    <row r="39" spans="1:6">
      <c r="A39" s="27" t="s">
        <v>119</v>
      </c>
      <c r="B39" s="28"/>
      <c r="C39" s="29"/>
      <c r="D39" s="118"/>
      <c r="E39" s="307"/>
      <c r="F39" s="102"/>
    </row>
    <row r="40" spans="1:6">
      <c r="A40" s="27" t="s">
        <v>143</v>
      </c>
      <c r="B40" s="28"/>
      <c r="C40" s="29"/>
      <c r="D40" s="118"/>
      <c r="E40" s="307"/>
      <c r="F40" s="102"/>
    </row>
    <row r="41" spans="1:6" ht="30">
      <c r="A41" s="33" t="s">
        <v>145</v>
      </c>
      <c r="B41" s="28"/>
      <c r="C41" s="29"/>
      <c r="D41" s="118"/>
      <c r="E41" s="307"/>
      <c r="F41" s="102"/>
    </row>
    <row r="42" spans="1:6" ht="15">
      <c r="A42" s="33" t="s">
        <v>1450</v>
      </c>
      <c r="B42" s="28"/>
      <c r="C42" s="29"/>
      <c r="D42" s="118"/>
      <c r="E42" s="307"/>
      <c r="F42" s="102"/>
    </row>
    <row r="43" spans="1:6" ht="15">
      <c r="A43" s="33" t="s">
        <v>1451</v>
      </c>
      <c r="B43" s="28"/>
      <c r="C43" s="29"/>
      <c r="D43" s="118"/>
      <c r="E43" s="307"/>
      <c r="F43" s="102"/>
    </row>
    <row r="44" spans="1:6" ht="15">
      <c r="A44" s="33" t="s">
        <v>1452</v>
      </c>
      <c r="B44" s="28"/>
      <c r="C44" s="29"/>
      <c r="D44" s="118"/>
      <c r="E44" s="307"/>
      <c r="F44" s="102"/>
    </row>
    <row r="45" spans="1:6">
      <c r="A45" s="37" t="s">
        <v>1453</v>
      </c>
      <c r="B45" s="28"/>
      <c r="C45" s="29"/>
      <c r="D45" s="118"/>
      <c r="E45" s="307"/>
      <c r="F45" s="102"/>
    </row>
    <row r="46" spans="1:6">
      <c r="A46" s="37" t="s">
        <v>1454</v>
      </c>
      <c r="B46" s="28"/>
      <c r="C46" s="29"/>
      <c r="D46" s="118"/>
      <c r="E46" s="307"/>
      <c r="F46" s="102"/>
    </row>
    <row r="47" spans="1:6">
      <c r="A47" s="42" t="s">
        <v>125</v>
      </c>
      <c r="B47" s="28"/>
      <c r="C47" s="29">
        <v>808</v>
      </c>
      <c r="D47" s="118"/>
      <c r="E47" s="307">
        <f t="shared" si="1"/>
        <v>1.5568</v>
      </c>
      <c r="F47" s="102">
        <v>519</v>
      </c>
    </row>
    <row r="48" spans="1:6">
      <c r="A48" s="27" t="s">
        <v>129</v>
      </c>
      <c r="B48" s="28"/>
      <c r="C48" s="29">
        <v>576</v>
      </c>
      <c r="D48" s="118"/>
      <c r="E48" s="307"/>
      <c r="F48" s="102"/>
    </row>
    <row r="49" spans="1:6">
      <c r="A49" s="27" t="s">
        <v>118</v>
      </c>
      <c r="B49" s="28"/>
      <c r="C49" s="29"/>
      <c r="D49" s="118"/>
      <c r="E49" s="307"/>
      <c r="F49" s="102"/>
    </row>
    <row r="50" spans="1:6">
      <c r="A50" s="27" t="s">
        <v>117</v>
      </c>
      <c r="B50" s="28"/>
      <c r="C50" s="29">
        <v>3</v>
      </c>
      <c r="D50" s="118"/>
      <c r="E50" s="307"/>
      <c r="F50" s="102"/>
    </row>
    <row r="51" spans="1:6">
      <c r="A51" s="27" t="s">
        <v>119</v>
      </c>
      <c r="B51" s="28"/>
      <c r="C51" s="29"/>
      <c r="D51" s="118"/>
      <c r="E51" s="307"/>
      <c r="F51" s="102"/>
    </row>
    <row r="52" spans="1:6">
      <c r="A52" s="27" t="s">
        <v>143</v>
      </c>
      <c r="B52" s="28"/>
      <c r="C52" s="29"/>
      <c r="D52" s="118"/>
      <c r="E52" s="307"/>
      <c r="F52" s="102"/>
    </row>
    <row r="53" spans="1:6">
      <c r="A53" s="42" t="s">
        <v>126</v>
      </c>
      <c r="B53" s="28"/>
      <c r="C53" s="29">
        <v>210</v>
      </c>
      <c r="D53" s="118"/>
      <c r="E53" s="307">
        <f t="shared" si="1"/>
        <v>14</v>
      </c>
      <c r="F53" s="102">
        <v>15</v>
      </c>
    </row>
    <row r="54" spans="1:6">
      <c r="A54" s="27" t="s">
        <v>129</v>
      </c>
      <c r="B54" s="28"/>
      <c r="C54" s="29"/>
      <c r="D54" s="118"/>
      <c r="E54" s="307"/>
      <c r="F54" s="102"/>
    </row>
    <row r="55" spans="1:6">
      <c r="A55" s="27" t="s">
        <v>118</v>
      </c>
      <c r="B55" s="28"/>
      <c r="C55" s="29"/>
      <c r="D55" s="118"/>
      <c r="E55" s="307"/>
      <c r="F55" s="102"/>
    </row>
    <row r="56" spans="1:6">
      <c r="A56" s="27" t="s">
        <v>117</v>
      </c>
      <c r="B56" s="28"/>
      <c r="C56" s="29">
        <v>5</v>
      </c>
      <c r="D56" s="118"/>
      <c r="E56" s="307"/>
      <c r="F56" s="102"/>
    </row>
    <row r="57" spans="1:6">
      <c r="A57" s="27" t="s">
        <v>119</v>
      </c>
      <c r="B57" s="28"/>
      <c r="C57" s="29">
        <v>6</v>
      </c>
      <c r="D57" s="118"/>
      <c r="E57" s="307"/>
      <c r="F57" s="102"/>
    </row>
    <row r="58" spans="1:6">
      <c r="A58" s="27" t="s">
        <v>143</v>
      </c>
      <c r="B58" s="28"/>
      <c r="C58" s="29"/>
      <c r="D58" s="118"/>
      <c r="E58" s="307"/>
      <c r="F58" s="102"/>
    </row>
    <row r="59" spans="1:6">
      <c r="A59" s="42" t="s">
        <v>127</v>
      </c>
      <c r="B59" s="28"/>
      <c r="C59" s="29">
        <v>395</v>
      </c>
      <c r="D59" s="118"/>
      <c r="E59" s="307">
        <f t="shared" si="1"/>
        <v>1.9175</v>
      </c>
      <c r="F59" s="102">
        <v>206</v>
      </c>
    </row>
    <row r="60" spans="1:6">
      <c r="A60" s="27" t="s">
        <v>129</v>
      </c>
      <c r="B60" s="28"/>
      <c r="C60" s="29">
        <v>269</v>
      </c>
      <c r="D60" s="118"/>
      <c r="E60" s="307"/>
      <c r="F60" s="102"/>
    </row>
    <row r="61" spans="1:6">
      <c r="A61" s="27" t="s">
        <v>118</v>
      </c>
      <c r="B61" s="28"/>
      <c r="C61" s="29"/>
      <c r="D61" s="118"/>
      <c r="E61" s="307"/>
      <c r="F61" s="102"/>
    </row>
    <row r="62" spans="1:6">
      <c r="A62" s="27" t="s">
        <v>117</v>
      </c>
      <c r="B62" s="28"/>
      <c r="C62" s="29">
        <v>1</v>
      </c>
      <c r="D62" s="118"/>
      <c r="E62" s="307"/>
      <c r="F62" s="102"/>
    </row>
    <row r="63" spans="1:6">
      <c r="A63" s="27" t="s">
        <v>119</v>
      </c>
      <c r="B63" s="28"/>
      <c r="C63" s="29"/>
      <c r="D63" s="118"/>
      <c r="E63" s="307"/>
      <c r="F63" s="102"/>
    </row>
    <row r="64" spans="1:6">
      <c r="A64" s="27" t="s">
        <v>143</v>
      </c>
      <c r="B64" s="28"/>
      <c r="C64" s="29"/>
      <c r="D64" s="118"/>
      <c r="E64" s="307"/>
      <c r="F64" s="102"/>
    </row>
    <row r="65" spans="1:6" s="109" customFormat="1">
      <c r="A65" s="288" t="s">
        <v>1795</v>
      </c>
      <c r="B65" s="288">
        <f>B10+B16</f>
        <v>21723</v>
      </c>
      <c r="C65" s="308">
        <f>C4+C10+C16+C22+C28+C47+C53+C59</f>
        <v>68953</v>
      </c>
      <c r="D65" s="300">
        <f t="shared" si="0"/>
        <v>3.1741999999999999</v>
      </c>
      <c r="E65" s="309">
        <f t="shared" si="1"/>
        <v>2.2768000000000002</v>
      </c>
      <c r="F65" s="299">
        <f t="shared" ref="F65" si="2">F4+F10+F16+F22+F28+F47+F53+F59</f>
        <v>30285</v>
      </c>
    </row>
  </sheetData>
  <mergeCells count="1">
    <mergeCell ref="A1:E1"/>
  </mergeCells>
  <phoneticPr fontId="89" type="noConversion"/>
  <conditionalFormatting sqref="A4:A15">
    <cfRule type="expression" dxfId="6" priority="6" stopIfTrue="1">
      <formula>"len($A:$A)=3"</formula>
    </cfRule>
  </conditionalFormatting>
  <conditionalFormatting sqref="A30:A34">
    <cfRule type="expression" dxfId="5" priority="5" stopIfTrue="1">
      <formula>"len($A:$A)=3"</formula>
    </cfRule>
  </conditionalFormatting>
  <conditionalFormatting sqref="A36:A40">
    <cfRule type="expression" dxfId="4" priority="4" stopIfTrue="1">
      <formula>"len($A:$A)=3"</formula>
    </cfRule>
  </conditionalFormatting>
  <conditionalFormatting sqref="A48:A52">
    <cfRule type="expression" dxfId="3" priority="3" stopIfTrue="1">
      <formula>"len($A:$A)=3"</formula>
    </cfRule>
  </conditionalFormatting>
  <conditionalFormatting sqref="A54:A58">
    <cfRule type="expression" dxfId="2" priority="2" stopIfTrue="1">
      <formula>"len($A:$A)=3"</formula>
    </cfRule>
  </conditionalFormatting>
  <conditionalFormatting sqref="A60:A64">
    <cfRule type="expression" dxfId="1" priority="1" stopIfTrue="1">
      <formula>"len($A:$A)=3"</formula>
    </cfRule>
  </conditionalFormatting>
  <pageMargins left="0.70866141732283472" right="0.70866141732283472" top="0.74803149606299213" bottom="0.74803149606299213" header="0.31496062992125984" footer="0.31496062992125984"/>
  <pageSetup paperSize="9" fitToHeight="0" orientation="portrait" r:id="rId1"/>
  <headerFooter>
    <oddFooter>&amp;C附表2-20</oddFooter>
  </headerFooter>
</worksheet>
</file>

<file path=xl/worksheets/sheet23.xml><?xml version="1.0" encoding="utf-8"?>
<worksheet xmlns="http://schemas.openxmlformats.org/spreadsheetml/2006/main" xmlns:r="http://schemas.openxmlformats.org/officeDocument/2006/relationships">
  <sheetPr>
    <pageSetUpPr fitToPage="1"/>
  </sheetPr>
  <dimension ref="A1:F51"/>
  <sheetViews>
    <sheetView showZeros="0" workbookViewId="0">
      <selection activeCell="A4" sqref="A4:XFD4"/>
    </sheetView>
  </sheetViews>
  <sheetFormatPr defaultRowHeight="14.25"/>
  <cols>
    <col min="1" max="1" width="49.875" customWidth="1"/>
    <col min="2" max="2" width="10.875" customWidth="1"/>
    <col min="3" max="3" width="14.625" customWidth="1"/>
    <col min="4" max="4" width="11.75" customWidth="1"/>
    <col min="5" max="5" width="14.875" customWidth="1"/>
    <col min="6" max="6" width="10.875" hidden="1" customWidth="1"/>
  </cols>
  <sheetData>
    <row r="1" spans="1:6" ht="20.25">
      <c r="A1" s="347" t="s">
        <v>1508</v>
      </c>
      <c r="B1" s="347"/>
      <c r="C1" s="347"/>
      <c r="D1" s="347"/>
      <c r="E1" s="347"/>
    </row>
    <row r="2" spans="1:6">
      <c r="A2" s="21"/>
      <c r="B2" s="16"/>
      <c r="C2" s="18"/>
      <c r="D2" s="19"/>
      <c r="E2" s="70" t="s">
        <v>31</v>
      </c>
    </row>
    <row r="3" spans="1:6" ht="41.45" customHeight="1">
      <c r="A3" s="41" t="s">
        <v>141</v>
      </c>
      <c r="B3" s="44" t="s">
        <v>154</v>
      </c>
      <c r="C3" s="44" t="s">
        <v>155</v>
      </c>
      <c r="D3" s="15" t="s">
        <v>156</v>
      </c>
      <c r="E3" s="77" t="s">
        <v>157</v>
      </c>
      <c r="F3" s="103" t="s">
        <v>1565</v>
      </c>
    </row>
    <row r="4" spans="1:6">
      <c r="A4" s="42" t="s">
        <v>130</v>
      </c>
      <c r="B4" s="113"/>
      <c r="C4" s="110">
        <v>13410</v>
      </c>
      <c r="D4" s="113"/>
      <c r="E4" s="114">
        <f>C4/F4</f>
        <v>1.1348</v>
      </c>
      <c r="F4" s="110">
        <v>11817</v>
      </c>
    </row>
    <row r="5" spans="1:6">
      <c r="A5" s="27" t="s">
        <v>1455</v>
      </c>
      <c r="B5" s="113"/>
      <c r="C5" s="110">
        <v>12840</v>
      </c>
      <c r="D5" s="113"/>
      <c r="E5" s="114"/>
      <c r="F5" s="102"/>
    </row>
    <row r="6" spans="1:6">
      <c r="A6" s="27" t="s">
        <v>1456</v>
      </c>
      <c r="B6" s="113"/>
      <c r="C6" s="110"/>
      <c r="D6" s="113"/>
      <c r="E6" s="114"/>
      <c r="F6" s="102"/>
    </row>
    <row r="7" spans="1:6">
      <c r="A7" s="27" t="s">
        <v>1457</v>
      </c>
      <c r="B7" s="113"/>
      <c r="C7" s="110"/>
      <c r="D7" s="113"/>
      <c r="E7" s="114"/>
      <c r="F7" s="102"/>
    </row>
    <row r="8" spans="1:6">
      <c r="A8" s="27" t="s">
        <v>1458</v>
      </c>
      <c r="B8" s="113"/>
      <c r="C8" s="110">
        <v>70</v>
      </c>
      <c r="D8" s="113"/>
      <c r="E8" s="114"/>
      <c r="F8" s="102"/>
    </row>
    <row r="9" spans="1:6" s="109" customFormat="1">
      <c r="A9" s="42" t="s">
        <v>131</v>
      </c>
      <c r="B9" s="112">
        <f>SUM(B10:B13)</f>
        <v>6433</v>
      </c>
      <c r="C9" s="119">
        <v>6068</v>
      </c>
      <c r="D9" s="114">
        <f t="shared" ref="D9:D51" si="0">C9/B9</f>
        <v>0.94330000000000003</v>
      </c>
      <c r="E9" s="114">
        <f t="shared" ref="E9:E51" si="1">C9/F9</f>
        <v>1.0374000000000001</v>
      </c>
      <c r="F9" s="102">
        <v>5849</v>
      </c>
    </row>
    <row r="10" spans="1:6">
      <c r="A10" s="30" t="s">
        <v>1459</v>
      </c>
      <c r="B10" s="112">
        <v>6059</v>
      </c>
      <c r="C10" s="111">
        <v>6065</v>
      </c>
      <c r="D10" s="114">
        <f t="shared" si="0"/>
        <v>1.0009999999999999</v>
      </c>
      <c r="E10" s="114"/>
      <c r="F10" s="102"/>
    </row>
    <row r="11" spans="1:6">
      <c r="A11" s="30" t="s">
        <v>1460</v>
      </c>
      <c r="B11" s="112">
        <v>128</v>
      </c>
      <c r="C11" s="111"/>
      <c r="D11" s="114">
        <f t="shared" si="0"/>
        <v>0</v>
      </c>
      <c r="E11" s="114"/>
      <c r="F11" s="102"/>
    </row>
    <row r="12" spans="1:6">
      <c r="A12" s="30" t="s">
        <v>1461</v>
      </c>
      <c r="B12" s="112">
        <v>243</v>
      </c>
      <c r="C12" s="111"/>
      <c r="D12" s="114">
        <f t="shared" si="0"/>
        <v>0</v>
      </c>
      <c r="E12" s="114"/>
      <c r="F12" s="102"/>
    </row>
    <row r="13" spans="1:6">
      <c r="A13" s="30" t="s">
        <v>1462</v>
      </c>
      <c r="B13" s="112">
        <v>3</v>
      </c>
      <c r="C13" s="111">
        <v>2</v>
      </c>
      <c r="D13" s="114">
        <f t="shared" si="0"/>
        <v>0.66669999999999996</v>
      </c>
      <c r="E13" s="114"/>
      <c r="F13" s="102"/>
    </row>
    <row r="14" spans="1:6" s="109" customFormat="1">
      <c r="A14" s="42" t="s">
        <v>132</v>
      </c>
      <c r="B14" s="112">
        <f>SUM(B15:B16)</f>
        <v>12834</v>
      </c>
      <c r="C14" s="119">
        <f>SUM(C15:C16)</f>
        <v>12242</v>
      </c>
      <c r="D14" s="114">
        <f t="shared" si="0"/>
        <v>0.95389999999999997</v>
      </c>
      <c r="E14" s="114"/>
      <c r="F14" s="102"/>
    </row>
    <row r="15" spans="1:6">
      <c r="A15" s="31" t="s">
        <v>1463</v>
      </c>
      <c r="B15" s="112">
        <v>11621</v>
      </c>
      <c r="C15" s="111">
        <v>12201</v>
      </c>
      <c r="D15" s="114">
        <f t="shared" si="0"/>
        <v>1.0499000000000001</v>
      </c>
      <c r="E15" s="114"/>
      <c r="F15" s="102"/>
    </row>
    <row r="16" spans="1:6">
      <c r="A16" s="31" t="s">
        <v>1464</v>
      </c>
      <c r="B16" s="112">
        <v>1213</v>
      </c>
      <c r="C16" s="111">
        <v>41</v>
      </c>
      <c r="D16" s="114">
        <f t="shared" si="0"/>
        <v>3.3799999999999997E-2</v>
      </c>
      <c r="E16" s="114"/>
      <c r="F16" s="102"/>
    </row>
    <row r="17" spans="1:6" s="109" customFormat="1">
      <c r="A17" s="42" t="s">
        <v>133</v>
      </c>
      <c r="B17" s="112"/>
      <c r="C17" s="111">
        <v>9625</v>
      </c>
      <c r="D17" s="114"/>
      <c r="E17" s="114">
        <f t="shared" si="1"/>
        <v>4.6609999999999996</v>
      </c>
      <c r="F17" s="102">
        <v>2065</v>
      </c>
    </row>
    <row r="18" spans="1:6">
      <c r="A18" s="32" t="s">
        <v>1465</v>
      </c>
      <c r="B18" s="112"/>
      <c r="C18" s="111">
        <v>2262</v>
      </c>
      <c r="D18" s="114"/>
      <c r="E18" s="114"/>
      <c r="F18" s="102"/>
    </row>
    <row r="19" spans="1:6">
      <c r="A19" s="32" t="s">
        <v>1466</v>
      </c>
      <c r="B19" s="112"/>
      <c r="C19" s="111"/>
      <c r="D19" s="114"/>
      <c r="E19" s="114"/>
      <c r="F19" s="102"/>
    </row>
    <row r="20" spans="1:6">
      <c r="A20" s="32" t="s">
        <v>1467</v>
      </c>
      <c r="B20" s="112"/>
      <c r="C20" s="111">
        <v>34</v>
      </c>
      <c r="D20" s="114"/>
      <c r="E20" s="114"/>
      <c r="F20" s="102"/>
    </row>
    <row r="21" spans="1:6" s="109" customFormat="1">
      <c r="A21" s="42" t="s">
        <v>134</v>
      </c>
      <c r="B21" s="112"/>
      <c r="C21" s="111">
        <v>19910</v>
      </c>
      <c r="D21" s="114"/>
      <c r="E21" s="114">
        <f t="shared" si="1"/>
        <v>6.2432999999999996</v>
      </c>
      <c r="F21" s="102">
        <v>3189</v>
      </c>
    </row>
    <row r="22" spans="1:6" ht="15">
      <c r="A22" s="33" t="s">
        <v>135</v>
      </c>
      <c r="B22" s="112"/>
      <c r="C22" s="111">
        <v>19910</v>
      </c>
      <c r="D22" s="114"/>
      <c r="E22" s="114"/>
      <c r="F22" s="102"/>
    </row>
    <row r="23" spans="1:6">
      <c r="A23" s="34" t="s">
        <v>1468</v>
      </c>
      <c r="B23" s="112"/>
      <c r="C23" s="111">
        <v>2815</v>
      </c>
      <c r="D23" s="114"/>
      <c r="E23" s="114"/>
      <c r="F23" s="102"/>
    </row>
    <row r="24" spans="1:6">
      <c r="A24" s="34" t="s">
        <v>1469</v>
      </c>
      <c r="B24" s="112"/>
      <c r="C24" s="111"/>
      <c r="D24" s="114"/>
      <c r="E24" s="114"/>
      <c r="F24" s="102"/>
    </row>
    <row r="25" spans="1:6">
      <c r="A25" s="34" t="s">
        <v>1470</v>
      </c>
      <c r="B25" s="112"/>
      <c r="C25" s="111">
        <v>3</v>
      </c>
      <c r="D25" s="114"/>
      <c r="E25" s="114"/>
      <c r="F25" s="102"/>
    </row>
    <row r="26" spans="1:6">
      <c r="A26" s="35" t="s">
        <v>136</v>
      </c>
      <c r="B26" s="112"/>
      <c r="C26" s="111"/>
      <c r="D26" s="114"/>
      <c r="E26" s="114"/>
      <c r="F26" s="102"/>
    </row>
    <row r="27" spans="1:6">
      <c r="A27" s="36" t="s">
        <v>1471</v>
      </c>
      <c r="B27" s="112"/>
      <c r="C27" s="111"/>
      <c r="D27" s="114"/>
      <c r="E27" s="114"/>
      <c r="F27" s="102"/>
    </row>
    <row r="28" spans="1:6">
      <c r="A28" s="36" t="s">
        <v>1469</v>
      </c>
      <c r="B28" s="112"/>
      <c r="C28" s="111"/>
      <c r="D28" s="114"/>
      <c r="E28" s="114"/>
      <c r="F28" s="102"/>
    </row>
    <row r="29" spans="1:6">
      <c r="A29" s="36" t="s">
        <v>1472</v>
      </c>
      <c r="B29" s="112"/>
      <c r="C29" s="111"/>
      <c r="D29" s="114"/>
      <c r="E29" s="114"/>
      <c r="F29" s="102"/>
    </row>
    <row r="30" spans="1:6" ht="15">
      <c r="A30" s="33" t="s">
        <v>137</v>
      </c>
      <c r="B30" s="112"/>
      <c r="C30" s="111"/>
      <c r="D30" s="114"/>
      <c r="E30" s="114"/>
      <c r="F30" s="102"/>
    </row>
    <row r="31" spans="1:6">
      <c r="A31" s="37" t="s">
        <v>1473</v>
      </c>
      <c r="B31" s="112"/>
      <c r="C31" s="111"/>
      <c r="D31" s="114"/>
      <c r="E31" s="114"/>
      <c r="F31" s="102"/>
    </row>
    <row r="32" spans="1:6">
      <c r="A32" s="37" t="s">
        <v>1469</v>
      </c>
      <c r="B32" s="112"/>
      <c r="C32" s="111"/>
      <c r="D32" s="114"/>
      <c r="E32" s="114"/>
      <c r="F32" s="102"/>
    </row>
    <row r="33" spans="1:6">
      <c r="A33" s="37" t="s">
        <v>1474</v>
      </c>
      <c r="B33" s="112"/>
      <c r="C33" s="111"/>
      <c r="D33" s="114"/>
      <c r="E33" s="114"/>
      <c r="F33" s="102"/>
    </row>
    <row r="34" spans="1:6" s="109" customFormat="1">
      <c r="A34" s="42" t="s">
        <v>138</v>
      </c>
      <c r="B34" s="112"/>
      <c r="C34" s="111">
        <v>826</v>
      </c>
      <c r="D34" s="114"/>
      <c r="E34" s="114">
        <f t="shared" si="1"/>
        <v>3.4561000000000002</v>
      </c>
      <c r="F34" s="102">
        <v>239</v>
      </c>
    </row>
    <row r="35" spans="1:6">
      <c r="A35" s="38" t="s">
        <v>1475</v>
      </c>
      <c r="B35" s="112"/>
      <c r="C35" s="111">
        <v>250</v>
      </c>
      <c r="D35" s="114"/>
      <c r="E35" s="114"/>
      <c r="F35" s="102"/>
    </row>
    <row r="36" spans="1:6">
      <c r="A36" s="38" t="s">
        <v>1476</v>
      </c>
      <c r="B36" s="112"/>
      <c r="C36" s="111"/>
      <c r="D36" s="114"/>
      <c r="E36" s="114"/>
      <c r="F36" s="102"/>
    </row>
    <row r="37" spans="1:6">
      <c r="A37" s="38" t="s">
        <v>1477</v>
      </c>
      <c r="B37" s="112"/>
      <c r="C37" s="111"/>
      <c r="D37" s="114"/>
      <c r="E37" s="114"/>
      <c r="F37" s="102"/>
    </row>
    <row r="38" spans="1:6">
      <c r="A38" s="38" t="s">
        <v>1478</v>
      </c>
      <c r="B38" s="112"/>
      <c r="C38" s="111"/>
      <c r="D38" s="114"/>
      <c r="E38" s="114"/>
      <c r="F38" s="102"/>
    </row>
    <row r="39" spans="1:6">
      <c r="A39" s="38" t="s">
        <v>1479</v>
      </c>
      <c r="B39" s="112"/>
      <c r="C39" s="111"/>
      <c r="D39" s="114"/>
      <c r="E39" s="114"/>
      <c r="F39" s="102"/>
    </row>
    <row r="40" spans="1:6" s="109" customFormat="1">
      <c r="A40" s="42" t="s">
        <v>139</v>
      </c>
      <c r="B40" s="112"/>
      <c r="C40" s="111">
        <v>182</v>
      </c>
      <c r="D40" s="114"/>
      <c r="E40" s="114">
        <f t="shared" si="1"/>
        <v>1.3893</v>
      </c>
      <c r="F40" s="102">
        <v>131</v>
      </c>
    </row>
    <row r="41" spans="1:6">
      <c r="A41" s="39" t="s">
        <v>1480</v>
      </c>
      <c r="B41" s="112"/>
      <c r="C41" s="111">
        <v>176</v>
      </c>
      <c r="D41" s="114"/>
      <c r="E41" s="114"/>
      <c r="F41" s="102"/>
    </row>
    <row r="42" spans="1:6">
      <c r="A42" s="39" t="s">
        <v>1481</v>
      </c>
      <c r="B42" s="112"/>
      <c r="C42" s="111"/>
      <c r="D42" s="114"/>
      <c r="E42" s="114"/>
      <c r="F42" s="102"/>
    </row>
    <row r="43" spans="1:6">
      <c r="A43" s="39" t="s">
        <v>1457</v>
      </c>
      <c r="B43" s="112"/>
      <c r="C43" s="111"/>
      <c r="D43" s="114"/>
      <c r="E43" s="114"/>
      <c r="F43" s="102"/>
    </row>
    <row r="44" spans="1:6">
      <c r="A44" s="39" t="s">
        <v>1482</v>
      </c>
      <c r="B44" s="112"/>
      <c r="C44" s="111"/>
      <c r="D44" s="114"/>
      <c r="E44" s="114"/>
      <c r="F44" s="102"/>
    </row>
    <row r="45" spans="1:6">
      <c r="A45" s="39" t="s">
        <v>1483</v>
      </c>
      <c r="B45" s="112"/>
      <c r="C45" s="111"/>
      <c r="D45" s="114"/>
      <c r="E45" s="114"/>
      <c r="F45" s="102"/>
    </row>
    <row r="46" spans="1:6" s="109" customFormat="1">
      <c r="A46" s="42" t="s">
        <v>140</v>
      </c>
      <c r="B46" s="112"/>
      <c r="C46" s="111">
        <v>417</v>
      </c>
      <c r="D46" s="114"/>
      <c r="E46" s="114">
        <f t="shared" si="1"/>
        <v>5.3461999999999996</v>
      </c>
      <c r="F46" s="102">
        <v>78</v>
      </c>
    </row>
    <row r="47" spans="1:6">
      <c r="A47" s="40" t="s">
        <v>1484</v>
      </c>
      <c r="B47" s="112"/>
      <c r="C47" s="111">
        <v>148</v>
      </c>
      <c r="D47" s="114"/>
      <c r="E47" s="114"/>
      <c r="F47" s="102"/>
    </row>
    <row r="48" spans="1:6">
      <c r="A48" s="40" t="s">
        <v>1485</v>
      </c>
      <c r="B48" s="112"/>
      <c r="C48" s="111"/>
      <c r="D48" s="114"/>
      <c r="E48" s="114"/>
      <c r="F48" s="102"/>
    </row>
    <row r="49" spans="1:6">
      <c r="A49" s="40" t="s">
        <v>1486</v>
      </c>
      <c r="B49" s="112"/>
      <c r="C49" s="111"/>
      <c r="D49" s="114"/>
      <c r="E49" s="114"/>
      <c r="F49" s="102"/>
    </row>
    <row r="50" spans="1:6">
      <c r="A50" s="40" t="s">
        <v>1487</v>
      </c>
      <c r="B50" s="112"/>
      <c r="C50" s="111"/>
      <c r="D50" s="114"/>
      <c r="E50" s="114"/>
      <c r="F50" s="102"/>
    </row>
    <row r="51" spans="1:6" s="109" customFormat="1">
      <c r="A51" s="103" t="s">
        <v>1566</v>
      </c>
      <c r="B51" s="301">
        <f>B9+B14</f>
        <v>19267</v>
      </c>
      <c r="C51" s="302">
        <f>C4+C9+C14+C17+C21+C34+C40+C46</f>
        <v>62680</v>
      </c>
      <c r="D51" s="303">
        <f t="shared" si="0"/>
        <v>3.2532000000000001</v>
      </c>
      <c r="E51" s="303">
        <f t="shared" si="1"/>
        <v>2.6823000000000001</v>
      </c>
      <c r="F51" s="299">
        <f t="shared" ref="F51" si="2">F4+F9+F14+F17+F21+F34+F40+F46</f>
        <v>23368</v>
      </c>
    </row>
  </sheetData>
  <mergeCells count="1">
    <mergeCell ref="A1:E1"/>
  </mergeCells>
  <phoneticPr fontId="89" type="noConversion"/>
  <conditionalFormatting sqref="A4:A13">
    <cfRule type="expression" dxfId="0" priority="1" stopIfTrue="1">
      <formula>"len($A:$A)=3"</formula>
    </cfRule>
  </conditionalFormatting>
  <pageMargins left="0.70866141732283472" right="0.70866141732283472" top="0.74803149606299213" bottom="0.74803149606299213" header="0.31496062992125984" footer="0.31496062992125984"/>
  <pageSetup paperSize="9" scale="80" fitToHeight="0" orientation="portrait" r:id="rId1"/>
  <headerFooter>
    <oddFooter>&amp;C附表2-21</oddFooter>
  </headerFooter>
</worksheet>
</file>

<file path=xl/worksheets/sheet24.xml><?xml version="1.0" encoding="utf-8"?>
<worksheet xmlns="http://schemas.openxmlformats.org/spreadsheetml/2006/main" xmlns:r="http://schemas.openxmlformats.org/officeDocument/2006/relationships">
  <dimension ref="A1:C6"/>
  <sheetViews>
    <sheetView workbookViewId="0">
      <selection sqref="A1:C1"/>
    </sheetView>
  </sheetViews>
  <sheetFormatPr defaultColWidth="8.75" defaultRowHeight="14.25"/>
  <cols>
    <col min="1" max="1" width="10.25" style="170" customWidth="1"/>
    <col min="2" max="2" width="30.875" style="170" customWidth="1"/>
    <col min="3" max="3" width="32.625" style="170" customWidth="1"/>
    <col min="4" max="16384" width="8.75" style="170"/>
  </cols>
  <sheetData>
    <row r="1" spans="1:3" ht="29.45" customHeight="1">
      <c r="A1" s="348" t="s">
        <v>1854</v>
      </c>
      <c r="B1" s="348"/>
      <c r="C1" s="348"/>
    </row>
    <row r="2" spans="1:3" ht="25.9" customHeight="1">
      <c r="B2" s="349"/>
      <c r="C2" s="350" t="s">
        <v>31</v>
      </c>
    </row>
    <row r="3" spans="1:3" ht="34.9" customHeight="1">
      <c r="A3" s="351" t="s">
        <v>1850</v>
      </c>
      <c r="B3" s="352"/>
      <c r="C3" s="353"/>
    </row>
    <row r="4" spans="1:3" ht="33" customHeight="1">
      <c r="A4" s="354" t="s">
        <v>1851</v>
      </c>
      <c r="B4" s="354"/>
      <c r="C4" s="355">
        <v>186054.88</v>
      </c>
    </row>
    <row r="5" spans="1:3" ht="34.15" customHeight="1">
      <c r="A5" s="351" t="s">
        <v>1852</v>
      </c>
      <c r="B5" s="352"/>
      <c r="C5" s="353"/>
    </row>
    <row r="6" spans="1:3" ht="33" customHeight="1">
      <c r="A6" s="354" t="s">
        <v>1853</v>
      </c>
      <c r="B6" s="354"/>
      <c r="C6" s="356">
        <v>217216</v>
      </c>
    </row>
  </sheetData>
  <mergeCells count="5">
    <mergeCell ref="A5:C5"/>
    <mergeCell ref="A6:B6"/>
    <mergeCell ref="A1:C1"/>
    <mergeCell ref="A3:C3"/>
    <mergeCell ref="A4:B4"/>
  </mergeCells>
  <phoneticPr fontId="38" type="noConversion"/>
  <printOptions horizontalCentered="1"/>
  <pageMargins left="0.31496062992125984" right="0.31496062992125984" top="0.74803149606299213" bottom="0.74803149606299213" header="0.31496062992125984" footer="0.31496062992125984"/>
  <pageSetup paperSize="9" orientation="landscape" horizontalDpi="0" verticalDpi="0" r:id="rId1"/>
</worksheet>
</file>

<file path=xl/worksheets/sheet25.xml><?xml version="1.0" encoding="utf-8"?>
<worksheet xmlns="http://schemas.openxmlformats.org/spreadsheetml/2006/main" xmlns:r="http://schemas.openxmlformats.org/officeDocument/2006/relationships">
  <dimension ref="A1:C6"/>
  <sheetViews>
    <sheetView tabSelected="1" workbookViewId="0">
      <selection activeCell="C14" sqref="C14"/>
    </sheetView>
  </sheetViews>
  <sheetFormatPr defaultColWidth="8.75" defaultRowHeight="14.25"/>
  <cols>
    <col min="1" max="1" width="10.25" style="170" customWidth="1"/>
    <col min="2" max="2" width="30.875" style="170" customWidth="1"/>
    <col min="3" max="3" width="32.625" style="170" customWidth="1"/>
    <col min="4" max="16384" width="8.75" style="170"/>
  </cols>
  <sheetData>
    <row r="1" spans="1:3" ht="29.45" customHeight="1">
      <c r="A1" s="348" t="s">
        <v>1863</v>
      </c>
      <c r="B1" s="348"/>
      <c r="C1" s="348"/>
    </row>
    <row r="2" spans="1:3" ht="25.9" customHeight="1">
      <c r="B2" s="349"/>
      <c r="C2" s="350" t="s">
        <v>31</v>
      </c>
    </row>
    <row r="3" spans="1:3" ht="34.9" customHeight="1">
      <c r="A3" s="351" t="s">
        <v>1850</v>
      </c>
      <c r="B3" s="352"/>
      <c r="C3" s="353"/>
    </row>
    <row r="4" spans="1:3" ht="33" customHeight="1">
      <c r="A4" s="354" t="s">
        <v>1851</v>
      </c>
      <c r="B4" s="354"/>
      <c r="C4" s="355">
        <v>186054.88</v>
      </c>
    </row>
    <row r="5" spans="1:3" ht="34.15" customHeight="1">
      <c r="A5" s="351" t="s">
        <v>1852</v>
      </c>
      <c r="B5" s="352"/>
      <c r="C5" s="353"/>
    </row>
    <row r="6" spans="1:3" ht="33" customHeight="1">
      <c r="A6" s="354" t="s">
        <v>1853</v>
      </c>
      <c r="B6" s="354"/>
      <c r="C6" s="356">
        <v>217216</v>
      </c>
    </row>
  </sheetData>
  <mergeCells count="5">
    <mergeCell ref="A1:C1"/>
    <mergeCell ref="A3:C3"/>
    <mergeCell ref="A4:B4"/>
    <mergeCell ref="A5:C5"/>
    <mergeCell ref="A6:B6"/>
  </mergeCells>
  <phoneticPr fontId="38"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C6"/>
  <sheetViews>
    <sheetView workbookViewId="0">
      <selection activeCell="S17" sqref="S17"/>
    </sheetView>
  </sheetViews>
  <sheetFormatPr defaultColWidth="8.75" defaultRowHeight="14.25"/>
  <cols>
    <col min="1" max="1" width="10.25" style="170" customWidth="1"/>
    <col min="2" max="2" width="30.875" style="170" customWidth="1"/>
    <col min="3" max="3" width="32.625" style="170" customWidth="1"/>
    <col min="4" max="16384" width="8.75" style="170"/>
  </cols>
  <sheetData>
    <row r="1" spans="1:3" ht="29.45" customHeight="1">
      <c r="A1" s="348" t="s">
        <v>1856</v>
      </c>
      <c r="B1" s="348"/>
      <c r="C1" s="348"/>
    </row>
    <row r="2" spans="1:3" ht="25.9" customHeight="1">
      <c r="B2" s="349"/>
      <c r="C2" s="350" t="s">
        <v>31</v>
      </c>
    </row>
    <row r="3" spans="1:3" ht="34.9" customHeight="1">
      <c r="A3" s="351" t="s">
        <v>1850</v>
      </c>
      <c r="B3" s="352"/>
      <c r="C3" s="353"/>
    </row>
    <row r="4" spans="1:3" ht="33" customHeight="1">
      <c r="A4" s="354" t="s">
        <v>1857</v>
      </c>
      <c r="B4" s="354"/>
      <c r="C4" s="355">
        <v>91985</v>
      </c>
    </row>
    <row r="5" spans="1:3" ht="34.15" customHeight="1">
      <c r="A5" s="351" t="s">
        <v>1852</v>
      </c>
      <c r="B5" s="352"/>
      <c r="C5" s="353"/>
    </row>
    <row r="6" spans="1:3" ht="33" customHeight="1">
      <c r="A6" s="354" t="s">
        <v>1858</v>
      </c>
      <c r="B6" s="354"/>
      <c r="C6" s="356">
        <v>94722</v>
      </c>
    </row>
  </sheetData>
  <mergeCells count="5">
    <mergeCell ref="A1:C1"/>
    <mergeCell ref="A3:C3"/>
    <mergeCell ref="A4:B4"/>
    <mergeCell ref="A5:C5"/>
    <mergeCell ref="A6:B6"/>
  </mergeCells>
  <phoneticPr fontId="38"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C6"/>
  <sheetViews>
    <sheetView workbookViewId="0">
      <selection sqref="A1:XFD1"/>
    </sheetView>
  </sheetViews>
  <sheetFormatPr defaultColWidth="8.75" defaultRowHeight="14.25"/>
  <cols>
    <col min="1" max="1" width="10.25" style="170" customWidth="1"/>
    <col min="2" max="2" width="30.875" style="170" customWidth="1"/>
    <col min="3" max="3" width="32.625" style="170" customWidth="1"/>
    <col min="4" max="16384" width="8.75" style="170"/>
  </cols>
  <sheetData>
    <row r="1" spans="1:3" ht="29.45" customHeight="1">
      <c r="A1" s="348" t="s">
        <v>1859</v>
      </c>
      <c r="B1" s="348"/>
      <c r="C1" s="348"/>
    </row>
    <row r="2" spans="1:3" ht="25.9" customHeight="1">
      <c r="B2" s="349"/>
      <c r="C2" s="350" t="s">
        <v>31</v>
      </c>
    </row>
    <row r="3" spans="1:3" ht="34.9" customHeight="1">
      <c r="A3" s="351" t="s">
        <v>1850</v>
      </c>
      <c r="B3" s="352"/>
      <c r="C3" s="353"/>
    </row>
    <row r="4" spans="1:3" ht="33" customHeight="1">
      <c r="A4" s="354" t="s">
        <v>1857</v>
      </c>
      <c r="B4" s="354"/>
      <c r="C4" s="355">
        <v>91985</v>
      </c>
    </row>
    <row r="5" spans="1:3" ht="34.15" customHeight="1">
      <c r="A5" s="351" t="s">
        <v>1852</v>
      </c>
      <c r="B5" s="352"/>
      <c r="C5" s="353"/>
    </row>
    <row r="6" spans="1:3" ht="33" customHeight="1">
      <c r="A6" s="354" t="s">
        <v>1858</v>
      </c>
      <c r="B6" s="354"/>
      <c r="C6" s="356">
        <v>94722</v>
      </c>
    </row>
  </sheetData>
  <mergeCells count="5">
    <mergeCell ref="A1:C1"/>
    <mergeCell ref="A3:C3"/>
    <mergeCell ref="A4:B4"/>
    <mergeCell ref="A5:C5"/>
    <mergeCell ref="A6:B6"/>
  </mergeCells>
  <phoneticPr fontId="3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pageSetUpPr fitToPage="1"/>
  </sheetPr>
  <dimension ref="A1:F37"/>
  <sheetViews>
    <sheetView showZeros="0" workbookViewId="0">
      <selection activeCell="B28" sqref="B28:B37"/>
    </sheetView>
  </sheetViews>
  <sheetFormatPr defaultColWidth="8.75" defaultRowHeight="14.25"/>
  <cols>
    <col min="1" max="1" width="32.25" style="7" customWidth="1"/>
    <col min="2" max="2" width="11.5" style="7" customWidth="1"/>
    <col min="3" max="3" width="12.625" style="7" customWidth="1"/>
    <col min="4" max="4" width="13.125" style="7" customWidth="1"/>
    <col min="5" max="5" width="11.75" style="85" customWidth="1"/>
    <col min="6" max="6" width="9.875" style="130" hidden="1" customWidth="1"/>
    <col min="7" max="7" width="8.75" style="7" customWidth="1"/>
    <col min="8" max="16384" width="8.75" style="7"/>
  </cols>
  <sheetData>
    <row r="1" spans="1:6" ht="22.5">
      <c r="A1" s="330" t="s">
        <v>1532</v>
      </c>
      <c r="B1" s="330"/>
      <c r="C1" s="330"/>
      <c r="D1" s="330"/>
      <c r="E1" s="330"/>
    </row>
    <row r="2" spans="1:6">
      <c r="A2" s="4"/>
      <c r="B2" s="5"/>
      <c r="E2" s="6" t="s">
        <v>162</v>
      </c>
    </row>
    <row r="3" spans="1:6" ht="40.5">
      <c r="A3" s="54" t="s">
        <v>1570</v>
      </c>
      <c r="B3" s="54" t="s">
        <v>1571</v>
      </c>
      <c r="C3" s="55" t="s">
        <v>1572</v>
      </c>
      <c r="D3" s="55" t="s">
        <v>1573</v>
      </c>
      <c r="E3" s="55" t="s">
        <v>1574</v>
      </c>
      <c r="F3" s="131" t="s">
        <v>1575</v>
      </c>
    </row>
    <row r="4" spans="1:6">
      <c r="A4" s="120" t="s">
        <v>0</v>
      </c>
      <c r="B4" s="132">
        <f>SUM(B5:B18)</f>
        <v>50309</v>
      </c>
      <c r="C4" s="133">
        <v>39983</v>
      </c>
      <c r="D4" s="138">
        <f>C4/B4</f>
        <v>0.79469999999999996</v>
      </c>
      <c r="E4" s="139">
        <f>C4/F4</f>
        <v>0.99050000000000005</v>
      </c>
      <c r="F4" s="133">
        <v>40367</v>
      </c>
    </row>
    <row r="5" spans="1:6">
      <c r="A5" s="121" t="s">
        <v>1509</v>
      </c>
      <c r="B5" s="134">
        <f>2635+786</f>
        <v>3421</v>
      </c>
      <c r="C5" s="133">
        <v>6886</v>
      </c>
      <c r="D5" s="138">
        <f t="shared" ref="D5:D37" si="0">C5/B5</f>
        <v>2.0129000000000001</v>
      </c>
      <c r="E5" s="139">
        <f t="shared" ref="E5:E37" si="1">C5/F5</f>
        <v>2.1901999999999999</v>
      </c>
      <c r="F5" s="133">
        <f>2482+662</f>
        <v>3144</v>
      </c>
    </row>
    <row r="6" spans="1:6">
      <c r="A6" s="121" t="s">
        <v>1510</v>
      </c>
      <c r="B6" s="134">
        <v>14367</v>
      </c>
      <c r="C6" s="133">
        <v>9619</v>
      </c>
      <c r="D6" s="138">
        <f t="shared" si="0"/>
        <v>0.66949999999999998</v>
      </c>
      <c r="E6" s="139">
        <f t="shared" si="1"/>
        <v>0.74109999999999998</v>
      </c>
      <c r="F6" s="133">
        <v>12980</v>
      </c>
    </row>
    <row r="7" spans="1:6">
      <c r="A7" s="121" t="s">
        <v>1511</v>
      </c>
      <c r="B7" s="134">
        <v>6316</v>
      </c>
      <c r="C7" s="133">
        <v>3785</v>
      </c>
      <c r="D7" s="138">
        <f t="shared" si="0"/>
        <v>0.59930000000000005</v>
      </c>
      <c r="E7" s="139">
        <f t="shared" si="1"/>
        <v>1.1984999999999999</v>
      </c>
      <c r="F7" s="133">
        <v>3158</v>
      </c>
    </row>
    <row r="8" spans="1:6">
      <c r="A8" s="121" t="s">
        <v>1512</v>
      </c>
      <c r="B8" s="134">
        <v>1869</v>
      </c>
      <c r="C8" s="133">
        <v>1608</v>
      </c>
      <c r="D8" s="138">
        <f t="shared" si="0"/>
        <v>0.86040000000000005</v>
      </c>
      <c r="E8" s="139">
        <f t="shared" si="1"/>
        <v>1.06</v>
      </c>
      <c r="F8" s="133">
        <v>1517</v>
      </c>
    </row>
    <row r="9" spans="1:6">
      <c r="A9" s="121" t="s">
        <v>1513</v>
      </c>
      <c r="B9" s="134">
        <v>3404</v>
      </c>
      <c r="C9" s="133">
        <v>2312</v>
      </c>
      <c r="D9" s="138">
        <f t="shared" si="0"/>
        <v>0.67920000000000003</v>
      </c>
      <c r="E9" s="139">
        <f t="shared" si="1"/>
        <v>0.84719999999999995</v>
      </c>
      <c r="F9" s="133">
        <v>2729</v>
      </c>
    </row>
    <row r="10" spans="1:6">
      <c r="A10" s="121" t="s">
        <v>1514</v>
      </c>
      <c r="B10" s="134">
        <v>1161</v>
      </c>
      <c r="C10" s="133">
        <v>1284</v>
      </c>
      <c r="D10" s="138">
        <f t="shared" si="0"/>
        <v>1.1059000000000001</v>
      </c>
      <c r="E10" s="139">
        <f t="shared" si="1"/>
        <v>1.1526000000000001</v>
      </c>
      <c r="F10" s="133">
        <v>1114</v>
      </c>
    </row>
    <row r="11" spans="1:6">
      <c r="A11" s="121" t="s">
        <v>1515</v>
      </c>
      <c r="B11" s="134">
        <v>950</v>
      </c>
      <c r="C11" s="133">
        <v>846</v>
      </c>
      <c r="D11" s="138">
        <f t="shared" si="0"/>
        <v>0.89049999999999996</v>
      </c>
      <c r="E11" s="139">
        <f t="shared" si="1"/>
        <v>1.0444</v>
      </c>
      <c r="F11" s="133">
        <v>810</v>
      </c>
    </row>
    <row r="12" spans="1:6">
      <c r="A12" s="121" t="s">
        <v>1516</v>
      </c>
      <c r="B12" s="134">
        <v>581</v>
      </c>
      <c r="C12" s="133">
        <v>373</v>
      </c>
      <c r="D12" s="138">
        <f t="shared" si="0"/>
        <v>0.64200000000000002</v>
      </c>
      <c r="E12" s="139">
        <f t="shared" si="1"/>
        <v>0.78359999999999996</v>
      </c>
      <c r="F12" s="133">
        <v>476</v>
      </c>
    </row>
    <row r="13" spans="1:6">
      <c r="A13" s="121" t="s">
        <v>1517</v>
      </c>
      <c r="B13" s="134">
        <v>302</v>
      </c>
      <c r="C13" s="133">
        <v>253</v>
      </c>
      <c r="D13" s="138">
        <f t="shared" si="0"/>
        <v>0.8377</v>
      </c>
      <c r="E13" s="139">
        <f t="shared" si="1"/>
        <v>0.94399999999999995</v>
      </c>
      <c r="F13" s="133">
        <v>268</v>
      </c>
    </row>
    <row r="14" spans="1:6">
      <c r="A14" s="121" t="s">
        <v>1518</v>
      </c>
      <c r="B14" s="134">
        <v>3445</v>
      </c>
      <c r="C14" s="133">
        <v>3039</v>
      </c>
      <c r="D14" s="138">
        <f t="shared" si="0"/>
        <v>0.8821</v>
      </c>
      <c r="E14" s="139">
        <f t="shared" si="1"/>
        <v>0.99119999999999997</v>
      </c>
      <c r="F14" s="133">
        <v>3066</v>
      </c>
    </row>
    <row r="15" spans="1:6">
      <c r="A15" s="121" t="s">
        <v>1519</v>
      </c>
      <c r="B15" s="134">
        <v>353</v>
      </c>
      <c r="C15" s="133">
        <v>366</v>
      </c>
      <c r="D15" s="138">
        <f t="shared" si="0"/>
        <v>1.0367999999999999</v>
      </c>
      <c r="E15" s="139">
        <f t="shared" si="1"/>
        <v>1.1473</v>
      </c>
      <c r="F15" s="133">
        <v>319</v>
      </c>
    </row>
    <row r="16" spans="1:6">
      <c r="A16" s="121" t="s">
        <v>1520</v>
      </c>
      <c r="B16" s="134">
        <v>2408</v>
      </c>
      <c r="C16" s="133">
        <v>512</v>
      </c>
      <c r="D16" s="138">
        <f t="shared" si="0"/>
        <v>0.21260000000000001</v>
      </c>
      <c r="E16" s="139">
        <f t="shared" si="1"/>
        <v>1.1962999999999999</v>
      </c>
      <c r="F16" s="133">
        <v>428</v>
      </c>
    </row>
    <row r="17" spans="1:6">
      <c r="A17" s="121" t="s">
        <v>1521</v>
      </c>
      <c r="B17" s="134">
        <v>2775</v>
      </c>
      <c r="C17" s="133">
        <v>2605</v>
      </c>
      <c r="D17" s="138">
        <f t="shared" si="0"/>
        <v>0.93869999999999998</v>
      </c>
      <c r="E17" s="139">
        <f t="shared" si="1"/>
        <v>1.0317000000000001</v>
      </c>
      <c r="F17" s="133">
        <v>2525</v>
      </c>
    </row>
    <row r="18" spans="1:6">
      <c r="A18" s="121" t="s">
        <v>1522</v>
      </c>
      <c r="B18" s="134">
        <v>8957</v>
      </c>
      <c r="C18" s="133">
        <v>6495</v>
      </c>
      <c r="D18" s="138">
        <f t="shared" si="0"/>
        <v>0.72509999999999997</v>
      </c>
      <c r="E18" s="139">
        <f t="shared" si="1"/>
        <v>0.76459999999999995</v>
      </c>
      <c r="F18" s="133">
        <v>8495</v>
      </c>
    </row>
    <row r="19" spans="1:6">
      <c r="A19" s="120" t="s">
        <v>2</v>
      </c>
      <c r="B19" s="134">
        <f>SUM(B20:B23)</f>
        <v>7629</v>
      </c>
      <c r="C19" s="133">
        <v>18068</v>
      </c>
      <c r="D19" s="138">
        <f t="shared" si="0"/>
        <v>2.3683000000000001</v>
      </c>
      <c r="E19" s="139">
        <f t="shared" si="1"/>
        <v>1.2616000000000001</v>
      </c>
      <c r="F19" s="133">
        <v>14321</v>
      </c>
    </row>
    <row r="20" spans="1:6">
      <c r="A20" s="121" t="s">
        <v>1523</v>
      </c>
      <c r="B20" s="132">
        <v>2415</v>
      </c>
      <c r="C20" s="133">
        <v>4022</v>
      </c>
      <c r="D20" s="138">
        <f t="shared" si="0"/>
        <v>1.6654</v>
      </c>
      <c r="E20" s="139">
        <f t="shared" si="1"/>
        <v>1.6660999999999999</v>
      </c>
      <c r="F20" s="133">
        <v>2414</v>
      </c>
    </row>
    <row r="21" spans="1:6">
      <c r="A21" s="121" t="s">
        <v>1524</v>
      </c>
      <c r="B21" s="132">
        <v>3516</v>
      </c>
      <c r="C21" s="133">
        <v>5789</v>
      </c>
      <c r="D21" s="138">
        <f t="shared" si="0"/>
        <v>1.6465000000000001</v>
      </c>
      <c r="E21" s="139">
        <f t="shared" si="1"/>
        <v>0.70730000000000004</v>
      </c>
      <c r="F21" s="133">
        <v>8185</v>
      </c>
    </row>
    <row r="22" spans="1:6">
      <c r="A22" s="121" t="s">
        <v>1525</v>
      </c>
      <c r="B22" s="132">
        <v>1500</v>
      </c>
      <c r="C22" s="133">
        <v>2308</v>
      </c>
      <c r="D22" s="138">
        <f t="shared" si="0"/>
        <v>1.5387</v>
      </c>
      <c r="E22" s="139">
        <f t="shared" si="1"/>
        <v>1.6533</v>
      </c>
      <c r="F22" s="133">
        <v>1396</v>
      </c>
    </row>
    <row r="23" spans="1:6">
      <c r="A23" s="121" t="s">
        <v>1526</v>
      </c>
      <c r="B23" s="132">
        <v>198</v>
      </c>
      <c r="C23" s="133">
        <v>1806</v>
      </c>
      <c r="D23" s="138">
        <f t="shared" si="0"/>
        <v>9.1212</v>
      </c>
      <c r="E23" s="139">
        <f t="shared" si="1"/>
        <v>1.5911999999999999</v>
      </c>
      <c r="F23" s="133">
        <v>1135</v>
      </c>
    </row>
    <row r="24" spans="1:6">
      <c r="A24" s="121" t="s">
        <v>1527</v>
      </c>
      <c r="B24" s="122"/>
      <c r="C24" s="133">
        <v>2950</v>
      </c>
      <c r="D24" s="138"/>
      <c r="E24" s="139"/>
      <c r="F24" s="133"/>
    </row>
    <row r="25" spans="1:6">
      <c r="A25" s="121" t="s">
        <v>1528</v>
      </c>
      <c r="B25" s="122"/>
      <c r="C25" s="133">
        <v>806</v>
      </c>
      <c r="D25" s="138"/>
      <c r="E25" s="139"/>
      <c r="F25" s="133"/>
    </row>
    <row r="26" spans="1:6">
      <c r="A26" s="121" t="s">
        <v>1529</v>
      </c>
      <c r="B26" s="122"/>
      <c r="C26" s="133">
        <v>387</v>
      </c>
      <c r="D26" s="138"/>
      <c r="E26" s="139">
        <f t="shared" si="1"/>
        <v>0.32490000000000002</v>
      </c>
      <c r="F26" s="133">
        <v>1191</v>
      </c>
    </row>
    <row r="27" spans="1:6">
      <c r="A27" s="135" t="s">
        <v>3</v>
      </c>
      <c r="B27" s="123">
        <f>B4+B19</f>
        <v>57938</v>
      </c>
      <c r="C27" s="133">
        <f>C4+C19</f>
        <v>58051</v>
      </c>
      <c r="D27" s="138">
        <f t="shared" si="0"/>
        <v>1.002</v>
      </c>
      <c r="E27" s="139">
        <f t="shared" si="1"/>
        <v>1.0615000000000001</v>
      </c>
      <c r="F27" s="136">
        <f>F4+F19</f>
        <v>54688</v>
      </c>
    </row>
    <row r="28" spans="1:6">
      <c r="A28" s="124" t="s">
        <v>1576</v>
      </c>
      <c r="B28" s="122">
        <f>SUM(B29:B31)</f>
        <v>69008</v>
      </c>
      <c r="C28" s="125">
        <f>SUM(C29:C31)</f>
        <v>143410</v>
      </c>
      <c r="D28" s="138">
        <f t="shared" si="0"/>
        <v>2.0781999999999998</v>
      </c>
      <c r="E28" s="139">
        <f t="shared" si="1"/>
        <v>1.0028999999999999</v>
      </c>
      <c r="F28" s="131">
        <f>SUM(F29:F31)</f>
        <v>142999</v>
      </c>
    </row>
    <row r="29" spans="1:6">
      <c r="A29" s="127" t="s">
        <v>1577</v>
      </c>
      <c r="B29" s="122">
        <f>1668+302</f>
        <v>1970</v>
      </c>
      <c r="C29" s="125">
        <v>4163</v>
      </c>
      <c r="D29" s="138">
        <f t="shared" si="0"/>
        <v>2.1132</v>
      </c>
      <c r="E29" s="139">
        <f t="shared" si="1"/>
        <v>2.0710999999999999</v>
      </c>
      <c r="F29" s="131">
        <v>2010</v>
      </c>
    </row>
    <row r="30" spans="1:6">
      <c r="A30" s="127" t="s">
        <v>1578</v>
      </c>
      <c r="B30" s="122">
        <f>38908-1970</f>
        <v>36938</v>
      </c>
      <c r="C30" s="125">
        <v>72139</v>
      </c>
      <c r="D30" s="138">
        <f t="shared" si="0"/>
        <v>1.9530000000000001</v>
      </c>
      <c r="E30" s="139">
        <f t="shared" si="1"/>
        <v>0.95940000000000003</v>
      </c>
      <c r="F30" s="131">
        <v>75189</v>
      </c>
    </row>
    <row r="31" spans="1:6">
      <c r="A31" s="127" t="s">
        <v>1579</v>
      </c>
      <c r="B31" s="122">
        <v>30100</v>
      </c>
      <c r="C31" s="125">
        <v>67108</v>
      </c>
      <c r="D31" s="138">
        <f t="shared" si="0"/>
        <v>2.2294999999999998</v>
      </c>
      <c r="E31" s="139">
        <f t="shared" si="1"/>
        <v>1.0199</v>
      </c>
      <c r="F31" s="131">
        <v>65800</v>
      </c>
    </row>
    <row r="32" spans="1:6">
      <c r="A32" s="128" t="s">
        <v>1580</v>
      </c>
      <c r="B32" s="122"/>
      <c r="C32" s="125">
        <v>4517</v>
      </c>
      <c r="D32" s="138"/>
      <c r="E32" s="139"/>
      <c r="F32" s="131"/>
    </row>
    <row r="33" spans="1:6">
      <c r="A33" s="128" t="s">
        <v>1581</v>
      </c>
      <c r="B33" s="122"/>
      <c r="C33" s="125">
        <f>14255</f>
        <v>14255</v>
      </c>
      <c r="D33" s="138"/>
      <c r="E33" s="139">
        <f t="shared" si="1"/>
        <v>1.2357</v>
      </c>
      <c r="F33" s="131">
        <v>11536</v>
      </c>
    </row>
    <row r="34" spans="1:6">
      <c r="A34" s="124" t="s">
        <v>1582</v>
      </c>
      <c r="B34" s="122"/>
      <c r="C34" s="125">
        <v>1609</v>
      </c>
      <c r="D34" s="138"/>
      <c r="E34" s="139">
        <f t="shared" si="1"/>
        <v>0.38469999999999999</v>
      </c>
      <c r="F34" s="131">
        <v>4183</v>
      </c>
    </row>
    <row r="35" spans="1:6">
      <c r="A35" s="128" t="s">
        <v>1583</v>
      </c>
      <c r="B35" s="122">
        <v>7580</v>
      </c>
      <c r="C35" s="137">
        <v>14867</v>
      </c>
      <c r="D35" s="138">
        <f t="shared" si="0"/>
        <v>1.9613</v>
      </c>
      <c r="E35" s="139">
        <f t="shared" si="1"/>
        <v>2.7829999999999999</v>
      </c>
      <c r="F35" s="131">
        <v>5342</v>
      </c>
    </row>
    <row r="36" spans="1:6">
      <c r="A36" s="129" t="s">
        <v>1584</v>
      </c>
      <c r="B36" s="122"/>
      <c r="C36" s="137">
        <v>85117</v>
      </c>
      <c r="D36" s="138"/>
      <c r="E36" s="139">
        <f t="shared" si="1"/>
        <v>1.0966</v>
      </c>
      <c r="F36" s="131">
        <v>77620</v>
      </c>
    </row>
    <row r="37" spans="1:6" s="109" customFormat="1">
      <c r="A37" s="217" t="s">
        <v>6</v>
      </c>
      <c r="B37" s="218">
        <f>B27+B28+B35</f>
        <v>134526</v>
      </c>
      <c r="C37" s="219">
        <f>C27+C28+C32+C33+C34+C35+C36</f>
        <v>321826</v>
      </c>
      <c r="D37" s="220">
        <f t="shared" si="0"/>
        <v>2.3923000000000001</v>
      </c>
      <c r="E37" s="221">
        <f t="shared" si="1"/>
        <v>1.0859000000000001</v>
      </c>
      <c r="F37" s="222">
        <f>F27+F28+F33+F34+F35+F36</f>
        <v>296368</v>
      </c>
    </row>
  </sheetData>
  <mergeCells count="1">
    <mergeCell ref="A1:E1"/>
  </mergeCells>
  <phoneticPr fontId="89" type="noConversion"/>
  <pageMargins left="0.70866141732283472" right="0.70866141732283472" top="0.74803149606299213" bottom="0.74803149606299213" header="0.31496062992125984" footer="0.31496062992125984"/>
  <pageSetup paperSize="9" fitToHeight="0" orientation="portrait" r:id="rId1"/>
  <headerFooter>
    <oddFooter>&amp;C附表2-1</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I41"/>
  <sheetViews>
    <sheetView showZeros="0" topLeftCell="A13" workbookViewId="0">
      <selection activeCell="D41" sqref="D41"/>
    </sheetView>
  </sheetViews>
  <sheetFormatPr defaultColWidth="8.75" defaultRowHeight="14.25"/>
  <cols>
    <col min="1" max="1" width="28.375" style="7" customWidth="1"/>
    <col min="2" max="2" width="13.375" style="141" customWidth="1"/>
    <col min="3" max="3" width="12.375" style="141" customWidth="1"/>
    <col min="4" max="4" width="13.375" style="7" customWidth="1"/>
    <col min="5" max="5" width="14.25" style="7" customWidth="1"/>
    <col min="6" max="6" width="10.25" style="7" hidden="1" customWidth="1"/>
    <col min="7" max="7" width="8.75" style="7"/>
    <col min="8" max="8" width="29.375" style="7" hidden="1" customWidth="1"/>
    <col min="9" max="9" width="0" style="7" hidden="1" customWidth="1"/>
    <col min="10" max="16384" width="8.75" style="7"/>
  </cols>
  <sheetData>
    <row r="1" spans="1:9" ht="24">
      <c r="A1" s="331" t="s">
        <v>1541</v>
      </c>
      <c r="B1" s="331"/>
      <c r="C1" s="331"/>
      <c r="D1" s="331"/>
      <c r="E1" s="331"/>
    </row>
    <row r="2" spans="1:9">
      <c r="A2" s="4"/>
      <c r="B2" s="140"/>
      <c r="E2" s="6" t="s">
        <v>162</v>
      </c>
    </row>
    <row r="3" spans="1:9" ht="27">
      <c r="A3" s="54" t="s">
        <v>1585</v>
      </c>
      <c r="B3" s="54" t="s">
        <v>1571</v>
      </c>
      <c r="C3" s="55" t="s">
        <v>160</v>
      </c>
      <c r="D3" s="55" t="s">
        <v>1573</v>
      </c>
      <c r="E3" s="55" t="s">
        <v>1574</v>
      </c>
      <c r="F3" s="46" t="s">
        <v>1575</v>
      </c>
    </row>
    <row r="4" spans="1:9">
      <c r="A4" s="145" t="s">
        <v>1</v>
      </c>
      <c r="B4" s="142">
        <v>11427</v>
      </c>
      <c r="C4" s="126">
        <v>17892</v>
      </c>
      <c r="D4" s="138">
        <f>C4/B4</f>
        <v>1.5658000000000001</v>
      </c>
      <c r="E4" s="139">
        <f>C4/F4</f>
        <v>1.0804</v>
      </c>
      <c r="F4" s="46">
        <v>16561</v>
      </c>
      <c r="H4" s="7" t="s">
        <v>1</v>
      </c>
      <c r="I4" s="7">
        <v>243770</v>
      </c>
    </row>
    <row r="5" spans="1:9">
      <c r="A5" s="145" t="s">
        <v>7</v>
      </c>
      <c r="B5" s="142"/>
      <c r="C5" s="126"/>
      <c r="D5" s="138"/>
      <c r="E5" s="139"/>
      <c r="F5" s="46"/>
      <c r="H5" s="7" t="s">
        <v>7</v>
      </c>
      <c r="I5" s="7">
        <v>0</v>
      </c>
    </row>
    <row r="6" spans="1:9">
      <c r="A6" s="145" t="s">
        <v>8</v>
      </c>
      <c r="B6" s="142">
        <v>348</v>
      </c>
      <c r="C6" s="126">
        <v>444</v>
      </c>
      <c r="D6" s="138">
        <f t="shared" ref="D6:D41" si="0">C6/B6</f>
        <v>1.2759</v>
      </c>
      <c r="E6" s="139">
        <f t="shared" ref="E6:E41" si="1">C6/F6</f>
        <v>1.6818</v>
      </c>
      <c r="F6" s="46">
        <v>264</v>
      </c>
      <c r="H6" s="7" t="s">
        <v>8</v>
      </c>
      <c r="I6" s="7">
        <v>3499</v>
      </c>
    </row>
    <row r="7" spans="1:9">
      <c r="A7" s="145" t="s">
        <v>9</v>
      </c>
      <c r="B7" s="142">
        <v>6968</v>
      </c>
      <c r="C7" s="126">
        <v>9960</v>
      </c>
      <c r="D7" s="138">
        <f t="shared" si="0"/>
        <v>1.4294</v>
      </c>
      <c r="E7" s="139">
        <f t="shared" si="1"/>
        <v>1.1920999999999999</v>
      </c>
      <c r="F7" s="46">
        <v>8355</v>
      </c>
      <c r="H7" s="7" t="s">
        <v>9</v>
      </c>
      <c r="I7" s="7">
        <v>133927</v>
      </c>
    </row>
    <row r="8" spans="1:9">
      <c r="A8" s="145" t="s">
        <v>10</v>
      </c>
      <c r="B8" s="142">
        <v>33607</v>
      </c>
      <c r="C8" s="126">
        <v>46652</v>
      </c>
      <c r="D8" s="138">
        <f t="shared" si="0"/>
        <v>1.3882000000000001</v>
      </c>
      <c r="E8" s="139">
        <f t="shared" si="1"/>
        <v>1.1129</v>
      </c>
      <c r="F8" s="46">
        <v>41920</v>
      </c>
      <c r="H8" s="7" t="s">
        <v>10</v>
      </c>
      <c r="I8" s="7">
        <v>497170</v>
      </c>
    </row>
    <row r="9" spans="1:9">
      <c r="A9" s="145" t="s">
        <v>11</v>
      </c>
      <c r="B9" s="142">
        <v>1833</v>
      </c>
      <c r="C9" s="126">
        <v>3023</v>
      </c>
      <c r="D9" s="138">
        <f t="shared" si="0"/>
        <v>1.6492</v>
      </c>
      <c r="E9" s="139">
        <f t="shared" si="1"/>
        <v>1.0811999999999999</v>
      </c>
      <c r="F9" s="46">
        <v>2796</v>
      </c>
      <c r="H9" s="7" t="s">
        <v>11</v>
      </c>
      <c r="I9" s="7">
        <v>44556</v>
      </c>
    </row>
    <row r="10" spans="1:9">
      <c r="A10" s="145" t="s">
        <v>12</v>
      </c>
      <c r="B10" s="142">
        <v>1248</v>
      </c>
      <c r="C10" s="126">
        <v>8251</v>
      </c>
      <c r="D10" s="138">
        <f t="shared" si="0"/>
        <v>6.6113999999999997</v>
      </c>
      <c r="E10" s="139">
        <f t="shared" si="1"/>
        <v>1.0760000000000001</v>
      </c>
      <c r="F10" s="46">
        <v>7668</v>
      </c>
      <c r="H10" s="7" t="s">
        <v>12</v>
      </c>
      <c r="I10" s="7">
        <v>58390</v>
      </c>
    </row>
    <row r="11" spans="1:9">
      <c r="A11" s="145" t="s">
        <v>13</v>
      </c>
      <c r="B11" s="142">
        <v>22876</v>
      </c>
      <c r="C11" s="126">
        <v>26500</v>
      </c>
      <c r="D11" s="138">
        <f t="shared" si="0"/>
        <v>1.1584000000000001</v>
      </c>
      <c r="E11" s="139">
        <f t="shared" si="1"/>
        <v>1.0106999999999999</v>
      </c>
      <c r="F11" s="46">
        <v>26219</v>
      </c>
      <c r="H11" s="7" t="s">
        <v>13</v>
      </c>
      <c r="I11" s="7">
        <v>222497</v>
      </c>
    </row>
    <row r="12" spans="1:9">
      <c r="A12" s="145" t="s">
        <v>14</v>
      </c>
      <c r="B12" s="142">
        <v>13472</v>
      </c>
      <c r="C12" s="126">
        <v>25074</v>
      </c>
      <c r="D12" s="138">
        <f t="shared" si="0"/>
        <v>1.8612</v>
      </c>
      <c r="E12" s="139">
        <f t="shared" si="1"/>
        <v>1.3976999999999999</v>
      </c>
      <c r="F12" s="46">
        <v>17939</v>
      </c>
      <c r="H12" s="7" t="s">
        <v>14</v>
      </c>
      <c r="I12" s="7">
        <v>267100</v>
      </c>
    </row>
    <row r="13" spans="1:9">
      <c r="A13" s="145" t="s">
        <v>15</v>
      </c>
      <c r="B13" s="142">
        <v>1048</v>
      </c>
      <c r="C13" s="126">
        <v>4750</v>
      </c>
      <c r="D13" s="138">
        <f t="shared" si="0"/>
        <v>4.5324</v>
      </c>
      <c r="E13" s="139">
        <f t="shared" si="1"/>
        <v>0.99019999999999997</v>
      </c>
      <c r="F13" s="46">
        <v>4797</v>
      </c>
      <c r="H13" s="7" t="s">
        <v>15</v>
      </c>
      <c r="I13" s="7">
        <v>65484</v>
      </c>
    </row>
    <row r="14" spans="1:9">
      <c r="A14" s="145" t="s">
        <v>16</v>
      </c>
      <c r="B14" s="142">
        <v>2267</v>
      </c>
      <c r="C14" s="126">
        <v>26443</v>
      </c>
      <c r="D14" s="138">
        <f t="shared" si="0"/>
        <v>11.664300000000001</v>
      </c>
      <c r="E14" s="139">
        <f t="shared" si="1"/>
        <v>5.6867000000000001</v>
      </c>
      <c r="F14" s="46">
        <v>4650</v>
      </c>
      <c r="H14" s="7" t="s">
        <v>16</v>
      </c>
      <c r="I14" s="7">
        <v>104287</v>
      </c>
    </row>
    <row r="15" spans="1:9">
      <c r="A15" s="145" t="s">
        <v>17</v>
      </c>
      <c r="B15" s="142">
        <v>23878</v>
      </c>
      <c r="C15" s="126">
        <v>49265</v>
      </c>
      <c r="D15" s="138">
        <f t="shared" si="0"/>
        <v>2.0632000000000001</v>
      </c>
      <c r="E15" s="139">
        <f t="shared" si="1"/>
        <v>0.98170000000000002</v>
      </c>
      <c r="F15" s="46">
        <v>50183</v>
      </c>
      <c r="H15" s="7" t="s">
        <v>17</v>
      </c>
      <c r="I15" s="7">
        <v>454280</v>
      </c>
    </row>
    <row r="16" spans="1:9">
      <c r="A16" s="145" t="s">
        <v>18</v>
      </c>
      <c r="B16" s="142">
        <v>866</v>
      </c>
      <c r="C16" s="126">
        <v>8200</v>
      </c>
      <c r="D16" s="138">
        <f t="shared" si="0"/>
        <v>9.4687999999999999</v>
      </c>
      <c r="E16" s="139">
        <f t="shared" si="1"/>
        <v>0.61060000000000003</v>
      </c>
      <c r="F16" s="46">
        <v>13429</v>
      </c>
      <c r="H16" s="7" t="s">
        <v>18</v>
      </c>
      <c r="I16" s="7">
        <v>100998</v>
      </c>
    </row>
    <row r="17" spans="1:9">
      <c r="A17" s="145" t="s">
        <v>19</v>
      </c>
      <c r="B17" s="142">
        <v>1437</v>
      </c>
      <c r="C17" s="126">
        <v>4593</v>
      </c>
      <c r="D17" s="138">
        <f t="shared" si="0"/>
        <v>3.1962000000000002</v>
      </c>
      <c r="E17" s="139">
        <f t="shared" si="1"/>
        <v>0.97170000000000001</v>
      </c>
      <c r="F17" s="46">
        <v>4727</v>
      </c>
      <c r="H17" s="7" t="s">
        <v>19</v>
      </c>
      <c r="I17" s="7">
        <v>61518</v>
      </c>
    </row>
    <row r="18" spans="1:9">
      <c r="A18" s="145" t="s">
        <v>20</v>
      </c>
      <c r="B18" s="142">
        <v>537</v>
      </c>
      <c r="C18" s="126">
        <v>1363</v>
      </c>
      <c r="D18" s="138">
        <f t="shared" si="0"/>
        <v>2.5381999999999998</v>
      </c>
      <c r="E18" s="139">
        <f t="shared" si="1"/>
        <v>0.87880000000000003</v>
      </c>
      <c r="F18" s="46">
        <v>1551</v>
      </c>
      <c r="H18" s="7" t="s">
        <v>20</v>
      </c>
      <c r="I18" s="7">
        <v>38160</v>
      </c>
    </row>
    <row r="19" spans="1:9">
      <c r="A19" s="145" t="s">
        <v>21</v>
      </c>
      <c r="B19" s="142"/>
      <c r="C19" s="126">
        <v>12</v>
      </c>
      <c r="D19" s="138"/>
      <c r="E19" s="139">
        <f t="shared" si="1"/>
        <v>0.1101</v>
      </c>
      <c r="F19" s="46">
        <v>109</v>
      </c>
      <c r="H19" s="7" t="s">
        <v>21</v>
      </c>
      <c r="I19" s="7">
        <v>930</v>
      </c>
    </row>
    <row r="20" spans="1:9">
      <c r="A20" s="145" t="s">
        <v>22</v>
      </c>
      <c r="B20" s="142"/>
      <c r="C20" s="126"/>
      <c r="D20" s="138"/>
      <c r="E20" s="139"/>
      <c r="F20" s="46"/>
      <c r="H20" s="7" t="s">
        <v>22</v>
      </c>
      <c r="I20" s="7">
        <v>518</v>
      </c>
    </row>
    <row r="21" spans="1:9">
      <c r="A21" s="145" t="s">
        <v>23</v>
      </c>
      <c r="B21" s="142">
        <v>799</v>
      </c>
      <c r="C21" s="126">
        <v>1918</v>
      </c>
      <c r="D21" s="138">
        <f t="shared" si="0"/>
        <v>2.4005000000000001</v>
      </c>
      <c r="E21" s="139">
        <f t="shared" si="1"/>
        <v>1.4799</v>
      </c>
      <c r="F21" s="46">
        <v>1296</v>
      </c>
      <c r="H21" s="7" t="s">
        <v>23</v>
      </c>
      <c r="I21" s="7">
        <v>22348</v>
      </c>
    </row>
    <row r="22" spans="1:9">
      <c r="A22" s="145" t="s">
        <v>24</v>
      </c>
      <c r="B22" s="142">
        <v>1006</v>
      </c>
      <c r="C22" s="126">
        <v>6649</v>
      </c>
      <c r="D22" s="138">
        <f t="shared" si="0"/>
        <v>6.6093000000000002</v>
      </c>
      <c r="E22" s="139">
        <f t="shared" si="1"/>
        <v>1.5132000000000001</v>
      </c>
      <c r="F22" s="46">
        <v>4394</v>
      </c>
      <c r="H22" s="7" t="s">
        <v>24</v>
      </c>
      <c r="I22" s="7">
        <v>42444</v>
      </c>
    </row>
    <row r="23" spans="1:9">
      <c r="A23" s="145" t="s">
        <v>25</v>
      </c>
      <c r="B23" s="142">
        <v>241</v>
      </c>
      <c r="C23" s="126">
        <v>471</v>
      </c>
      <c r="D23" s="138">
        <f t="shared" si="0"/>
        <v>1.9543999999999999</v>
      </c>
      <c r="E23" s="139">
        <f t="shared" si="1"/>
        <v>0.50749999999999995</v>
      </c>
      <c r="F23" s="46">
        <v>928</v>
      </c>
      <c r="H23" s="7" t="s">
        <v>25</v>
      </c>
      <c r="I23" s="7">
        <v>9883</v>
      </c>
    </row>
    <row r="24" spans="1:9">
      <c r="A24" s="145" t="s">
        <v>26</v>
      </c>
      <c r="B24" s="142">
        <v>1032</v>
      </c>
      <c r="C24" s="126"/>
      <c r="D24" s="138">
        <f t="shared" si="0"/>
        <v>0</v>
      </c>
      <c r="E24" s="139"/>
      <c r="F24" s="46"/>
      <c r="H24" s="7" t="s">
        <v>26</v>
      </c>
      <c r="I24" s="7">
        <v>0</v>
      </c>
    </row>
    <row r="25" spans="1:9">
      <c r="A25" s="145" t="s">
        <v>27</v>
      </c>
      <c r="B25" s="142">
        <v>8456</v>
      </c>
      <c r="C25" s="126">
        <v>1516</v>
      </c>
      <c r="D25" s="138">
        <f t="shared" si="0"/>
        <v>0.17929999999999999</v>
      </c>
      <c r="E25" s="139">
        <f t="shared" si="1"/>
        <v>0.40039999999999998</v>
      </c>
      <c r="F25" s="46">
        <v>3786</v>
      </c>
      <c r="H25" s="7" t="s">
        <v>27</v>
      </c>
      <c r="I25" s="7">
        <v>20249</v>
      </c>
    </row>
    <row r="26" spans="1:9">
      <c r="A26" s="145" t="s">
        <v>28</v>
      </c>
      <c r="B26" s="143"/>
      <c r="C26" s="144">
        <v>3617</v>
      </c>
      <c r="D26" s="138"/>
      <c r="E26" s="139">
        <f t="shared" si="1"/>
        <v>4.3007999999999997</v>
      </c>
      <c r="F26" s="46">
        <v>841</v>
      </c>
      <c r="H26" s="7" t="s">
        <v>28</v>
      </c>
      <c r="I26" s="7">
        <v>13948</v>
      </c>
    </row>
    <row r="27" spans="1:9">
      <c r="A27" s="145" t="s">
        <v>29</v>
      </c>
      <c r="B27" s="143"/>
      <c r="C27" s="144">
        <v>90</v>
      </c>
      <c r="D27" s="138"/>
      <c r="E27" s="139">
        <f t="shared" si="1"/>
        <v>0.98899999999999999</v>
      </c>
      <c r="F27" s="46">
        <v>91</v>
      </c>
      <c r="H27" s="7" t="s">
        <v>29</v>
      </c>
      <c r="I27" s="7">
        <v>768</v>
      </c>
    </row>
    <row r="28" spans="1:9">
      <c r="A28" s="146" t="s">
        <v>4</v>
      </c>
      <c r="B28" s="143">
        <f>SUM(B4:B27)</f>
        <v>133346</v>
      </c>
      <c r="C28" s="143">
        <f t="shared" ref="C28" si="2">SUM(C4:C27)</f>
        <v>246683</v>
      </c>
      <c r="D28" s="138">
        <f t="shared" si="0"/>
        <v>1.8499000000000001</v>
      </c>
      <c r="E28" s="139">
        <f t="shared" si="1"/>
        <v>1.1608000000000001</v>
      </c>
      <c r="F28" s="46">
        <f>SUM(F4:F27)</f>
        <v>212504</v>
      </c>
      <c r="I28" s="7">
        <f>SUM(I4:I27)</f>
        <v>2406724</v>
      </c>
    </row>
    <row r="29" spans="1:9">
      <c r="A29" s="147" t="s">
        <v>148</v>
      </c>
      <c r="B29" s="143">
        <v>1180</v>
      </c>
      <c r="C29" s="144">
        <v>1049</v>
      </c>
      <c r="D29" s="138">
        <f t="shared" si="0"/>
        <v>0.88900000000000001</v>
      </c>
      <c r="E29" s="139">
        <f t="shared" si="1"/>
        <v>1.1076999999999999</v>
      </c>
      <c r="F29" s="46">
        <v>947</v>
      </c>
    </row>
    <row r="30" spans="1:9">
      <c r="A30" s="148" t="s">
        <v>146</v>
      </c>
      <c r="B30" s="143"/>
      <c r="C30" s="144"/>
      <c r="D30" s="138"/>
      <c r="E30" s="139"/>
      <c r="F30" s="46"/>
    </row>
    <row r="31" spans="1:9">
      <c r="A31" s="46" t="s">
        <v>30</v>
      </c>
      <c r="B31" s="147"/>
      <c r="C31" s="46">
        <v>55734</v>
      </c>
      <c r="D31" s="138"/>
      <c r="E31" s="139">
        <f t="shared" si="1"/>
        <v>0.97789999999999999</v>
      </c>
      <c r="F31" s="46">
        <v>56993</v>
      </c>
    </row>
    <row r="32" spans="1:9">
      <c r="A32" s="147" t="s">
        <v>181</v>
      </c>
      <c r="B32" s="143"/>
      <c r="C32" s="144"/>
      <c r="D32" s="138"/>
      <c r="E32" s="139"/>
      <c r="F32" s="46"/>
    </row>
    <row r="33" spans="1:6">
      <c r="A33" s="148" t="s">
        <v>182</v>
      </c>
      <c r="B33" s="143"/>
      <c r="C33" s="46">
        <v>1722</v>
      </c>
      <c r="D33" s="138"/>
      <c r="E33" s="139">
        <f t="shared" si="1"/>
        <v>0.24079999999999999</v>
      </c>
      <c r="F33" s="46">
        <v>7152</v>
      </c>
    </row>
    <row r="34" spans="1:6">
      <c r="A34" s="149" t="s">
        <v>183</v>
      </c>
      <c r="B34" s="143"/>
      <c r="C34" s="46"/>
      <c r="D34" s="138"/>
      <c r="E34" s="139"/>
      <c r="F34" s="46"/>
    </row>
    <row r="35" spans="1:6">
      <c r="A35" s="149" t="s">
        <v>184</v>
      </c>
      <c r="B35" s="143"/>
      <c r="C35" s="46"/>
      <c r="D35" s="138"/>
      <c r="E35" s="139"/>
      <c r="F35" s="46"/>
    </row>
    <row r="36" spans="1:6">
      <c r="A36" s="150" t="s">
        <v>185</v>
      </c>
      <c r="B36" s="143"/>
      <c r="C36" s="46"/>
      <c r="D36" s="138"/>
      <c r="E36" s="139"/>
      <c r="F36" s="46"/>
    </row>
    <row r="37" spans="1:6">
      <c r="A37" s="149" t="s">
        <v>186</v>
      </c>
      <c r="B37" s="143"/>
      <c r="C37" s="46"/>
      <c r="D37" s="138"/>
      <c r="E37" s="139"/>
      <c r="F37" s="46"/>
    </row>
    <row r="38" spans="1:6">
      <c r="A38" s="151" t="s">
        <v>187</v>
      </c>
      <c r="B38" s="143"/>
      <c r="C38" s="46">
        <v>16638</v>
      </c>
      <c r="D38" s="138"/>
      <c r="E38" s="139">
        <f t="shared" si="1"/>
        <v>0.88629999999999998</v>
      </c>
      <c r="F38" s="46">
        <v>18772</v>
      </c>
    </row>
    <row r="39" spans="1:6">
      <c r="A39" s="152" t="s">
        <v>1586</v>
      </c>
      <c r="B39" s="143"/>
      <c r="C39" s="46"/>
      <c r="D39" s="138"/>
      <c r="E39" s="139"/>
      <c r="F39" s="46"/>
    </row>
    <row r="40" spans="1:6">
      <c r="A40" s="147" t="s">
        <v>188</v>
      </c>
      <c r="B40" s="143"/>
      <c r="C40" s="46"/>
      <c r="D40" s="138"/>
      <c r="E40" s="139"/>
      <c r="F40" s="46"/>
    </row>
    <row r="41" spans="1:6" s="109" customFormat="1">
      <c r="A41" s="146" t="s">
        <v>1587</v>
      </c>
      <c r="B41" s="223">
        <f>B28+B29</f>
        <v>134526</v>
      </c>
      <c r="C41" s="224">
        <f>C28+C29+C31+C33+C38</f>
        <v>321826</v>
      </c>
      <c r="D41" s="220">
        <f t="shared" si="0"/>
        <v>2.3923000000000001</v>
      </c>
      <c r="E41" s="221">
        <f t="shared" si="1"/>
        <v>1.0859000000000001</v>
      </c>
      <c r="F41" s="225">
        <f t="shared" ref="F41" si="3">F28+F29+F31+F33+F38</f>
        <v>296368</v>
      </c>
    </row>
  </sheetData>
  <mergeCells count="1">
    <mergeCell ref="A1:E1"/>
  </mergeCells>
  <phoneticPr fontId="89" type="noConversion"/>
  <pageMargins left="0.70866141732283472" right="0.70866141732283472" top="0.74803149606299213" bottom="0.74803149606299213" header="0.31496062992125984" footer="0.31496062992125984"/>
  <pageSetup paperSize="9" fitToHeight="0" orientation="portrait" r:id="rId1"/>
  <headerFooter>
    <oddFooter>&amp;C附表2-2</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F37"/>
  <sheetViews>
    <sheetView showZeros="0" workbookViewId="0">
      <selection activeCell="C36" sqref="C36"/>
    </sheetView>
  </sheetViews>
  <sheetFormatPr defaultColWidth="13.875" defaultRowHeight="14.25"/>
  <cols>
    <col min="1" max="1" width="32.125" style="7" customWidth="1"/>
    <col min="2" max="2" width="9.75" style="7" customWidth="1"/>
    <col min="3" max="3" width="11.5" style="7" customWidth="1"/>
    <col min="4" max="4" width="10.75" style="7" customWidth="1"/>
    <col min="5" max="5" width="12.25" style="7" customWidth="1"/>
    <col min="6" max="6" width="9.875" style="7" hidden="1" customWidth="1"/>
    <col min="7" max="16384" width="13.875" style="7"/>
  </cols>
  <sheetData>
    <row r="1" spans="1:6" ht="24">
      <c r="A1" s="331" t="s">
        <v>1588</v>
      </c>
      <c r="B1" s="331"/>
      <c r="C1" s="331"/>
      <c r="D1" s="331"/>
      <c r="E1" s="331"/>
    </row>
    <row r="2" spans="1:6">
      <c r="A2" s="4"/>
      <c r="B2" s="5"/>
      <c r="E2" s="6" t="s">
        <v>1589</v>
      </c>
    </row>
    <row r="3" spans="1:6" ht="40.5">
      <c r="A3" s="54" t="s">
        <v>1567</v>
      </c>
      <c r="B3" s="54" t="s">
        <v>1568</v>
      </c>
      <c r="C3" s="55" t="s">
        <v>160</v>
      </c>
      <c r="D3" s="55" t="s">
        <v>1533</v>
      </c>
      <c r="E3" s="55" t="s">
        <v>153</v>
      </c>
      <c r="F3" s="46" t="s">
        <v>1569</v>
      </c>
    </row>
    <row r="4" spans="1:6">
      <c r="A4" s="156" t="s">
        <v>0</v>
      </c>
      <c r="B4" s="162">
        <f>SUM(B5:B18)</f>
        <v>50309</v>
      </c>
      <c r="C4" s="163">
        <v>39983</v>
      </c>
      <c r="D4" s="138">
        <f>C4/B4</f>
        <v>0.79469999999999996</v>
      </c>
      <c r="E4" s="166">
        <f>C4/F4</f>
        <v>0.99050000000000005</v>
      </c>
      <c r="F4" s="133">
        <v>40367</v>
      </c>
    </row>
    <row r="5" spans="1:6">
      <c r="A5" s="157" t="s">
        <v>1509</v>
      </c>
      <c r="B5" s="164">
        <f>2635+786</f>
        <v>3421</v>
      </c>
      <c r="C5" s="163">
        <v>6886</v>
      </c>
      <c r="D5" s="138">
        <f t="shared" ref="D5:D37" si="0">C5/B5</f>
        <v>2.0129000000000001</v>
      </c>
      <c r="E5" s="166">
        <f t="shared" ref="E5:E37" si="1">C5/F5</f>
        <v>2.1901999999999999</v>
      </c>
      <c r="F5" s="133">
        <f>2482+662</f>
        <v>3144</v>
      </c>
    </row>
    <row r="6" spans="1:6">
      <c r="A6" s="157" t="s">
        <v>1510</v>
      </c>
      <c r="B6" s="164">
        <v>14367</v>
      </c>
      <c r="C6" s="163">
        <v>9619</v>
      </c>
      <c r="D6" s="138">
        <f t="shared" si="0"/>
        <v>0.66949999999999998</v>
      </c>
      <c r="E6" s="166">
        <f t="shared" si="1"/>
        <v>0.74109999999999998</v>
      </c>
      <c r="F6" s="133">
        <v>12980</v>
      </c>
    </row>
    <row r="7" spans="1:6">
      <c r="A7" s="157" t="s">
        <v>1511</v>
      </c>
      <c r="B7" s="164">
        <v>6316</v>
      </c>
      <c r="C7" s="163">
        <v>3785</v>
      </c>
      <c r="D7" s="138">
        <f t="shared" si="0"/>
        <v>0.59930000000000005</v>
      </c>
      <c r="E7" s="166">
        <f t="shared" si="1"/>
        <v>1.1984999999999999</v>
      </c>
      <c r="F7" s="133">
        <v>3158</v>
      </c>
    </row>
    <row r="8" spans="1:6">
      <c r="A8" s="157" t="s">
        <v>1512</v>
      </c>
      <c r="B8" s="164">
        <v>1869</v>
      </c>
      <c r="C8" s="163">
        <v>1608</v>
      </c>
      <c r="D8" s="138">
        <f t="shared" si="0"/>
        <v>0.86040000000000005</v>
      </c>
      <c r="E8" s="166">
        <f t="shared" si="1"/>
        <v>1.06</v>
      </c>
      <c r="F8" s="133">
        <v>1517</v>
      </c>
    </row>
    <row r="9" spans="1:6">
      <c r="A9" s="157" t="s">
        <v>1513</v>
      </c>
      <c r="B9" s="164">
        <v>3404</v>
      </c>
      <c r="C9" s="163">
        <v>2312</v>
      </c>
      <c r="D9" s="138">
        <f t="shared" si="0"/>
        <v>0.67920000000000003</v>
      </c>
      <c r="E9" s="166">
        <f t="shared" si="1"/>
        <v>0.84719999999999995</v>
      </c>
      <c r="F9" s="133">
        <v>2729</v>
      </c>
    </row>
    <row r="10" spans="1:6">
      <c r="A10" s="157" t="s">
        <v>1514</v>
      </c>
      <c r="B10" s="164">
        <v>1161</v>
      </c>
      <c r="C10" s="163">
        <v>1284</v>
      </c>
      <c r="D10" s="138">
        <f t="shared" si="0"/>
        <v>1.1059000000000001</v>
      </c>
      <c r="E10" s="166">
        <f t="shared" si="1"/>
        <v>1.1526000000000001</v>
      </c>
      <c r="F10" s="133">
        <v>1114</v>
      </c>
    </row>
    <row r="11" spans="1:6">
      <c r="A11" s="157" t="s">
        <v>1515</v>
      </c>
      <c r="B11" s="164">
        <v>950</v>
      </c>
      <c r="C11" s="163">
        <v>846</v>
      </c>
      <c r="D11" s="138">
        <f t="shared" si="0"/>
        <v>0.89049999999999996</v>
      </c>
      <c r="E11" s="166">
        <f t="shared" si="1"/>
        <v>1.0444</v>
      </c>
      <c r="F11" s="133">
        <v>810</v>
      </c>
    </row>
    <row r="12" spans="1:6">
      <c r="A12" s="157" t="s">
        <v>1516</v>
      </c>
      <c r="B12" s="164">
        <v>581</v>
      </c>
      <c r="C12" s="163">
        <v>373</v>
      </c>
      <c r="D12" s="138">
        <f t="shared" si="0"/>
        <v>0.64200000000000002</v>
      </c>
      <c r="E12" s="166">
        <f t="shared" si="1"/>
        <v>0.78359999999999996</v>
      </c>
      <c r="F12" s="133">
        <v>476</v>
      </c>
    </row>
    <row r="13" spans="1:6">
      <c r="A13" s="157" t="s">
        <v>1517</v>
      </c>
      <c r="B13" s="164">
        <v>302</v>
      </c>
      <c r="C13" s="163">
        <v>253</v>
      </c>
      <c r="D13" s="138">
        <f t="shared" si="0"/>
        <v>0.8377</v>
      </c>
      <c r="E13" s="166">
        <f t="shared" si="1"/>
        <v>0.94399999999999995</v>
      </c>
      <c r="F13" s="133">
        <v>268</v>
      </c>
    </row>
    <row r="14" spans="1:6">
      <c r="A14" s="157" t="s">
        <v>1518</v>
      </c>
      <c r="B14" s="164">
        <v>3445</v>
      </c>
      <c r="C14" s="163">
        <v>3039</v>
      </c>
      <c r="D14" s="138">
        <f t="shared" si="0"/>
        <v>0.8821</v>
      </c>
      <c r="E14" s="166">
        <f t="shared" si="1"/>
        <v>0.99119999999999997</v>
      </c>
      <c r="F14" s="133">
        <v>3066</v>
      </c>
    </row>
    <row r="15" spans="1:6">
      <c r="A15" s="157" t="s">
        <v>1519</v>
      </c>
      <c r="B15" s="164">
        <v>353</v>
      </c>
      <c r="C15" s="163">
        <v>366</v>
      </c>
      <c r="D15" s="138">
        <f t="shared" si="0"/>
        <v>1.0367999999999999</v>
      </c>
      <c r="E15" s="166">
        <f t="shared" si="1"/>
        <v>1.1473</v>
      </c>
      <c r="F15" s="133">
        <v>319</v>
      </c>
    </row>
    <row r="16" spans="1:6">
      <c r="A16" s="157" t="s">
        <v>1520</v>
      </c>
      <c r="B16" s="164">
        <v>2408</v>
      </c>
      <c r="C16" s="163">
        <v>512</v>
      </c>
      <c r="D16" s="138">
        <f t="shared" si="0"/>
        <v>0.21260000000000001</v>
      </c>
      <c r="E16" s="166">
        <f t="shared" si="1"/>
        <v>1.1962999999999999</v>
      </c>
      <c r="F16" s="133">
        <v>428</v>
      </c>
    </row>
    <row r="17" spans="1:6">
      <c r="A17" s="157" t="s">
        <v>1521</v>
      </c>
      <c r="B17" s="164">
        <v>2775</v>
      </c>
      <c r="C17" s="163">
        <v>2605</v>
      </c>
      <c r="D17" s="138">
        <f t="shared" si="0"/>
        <v>0.93869999999999998</v>
      </c>
      <c r="E17" s="166">
        <f t="shared" si="1"/>
        <v>1.0317000000000001</v>
      </c>
      <c r="F17" s="133">
        <v>2525</v>
      </c>
    </row>
    <row r="18" spans="1:6">
      <c r="A18" s="157" t="s">
        <v>1522</v>
      </c>
      <c r="B18" s="164">
        <v>8957</v>
      </c>
      <c r="C18" s="163">
        <v>6495</v>
      </c>
      <c r="D18" s="138">
        <f t="shared" si="0"/>
        <v>0.72509999999999997</v>
      </c>
      <c r="E18" s="166">
        <f t="shared" si="1"/>
        <v>0.76459999999999995</v>
      </c>
      <c r="F18" s="133">
        <v>8495</v>
      </c>
    </row>
    <row r="19" spans="1:6">
      <c r="A19" s="156" t="s">
        <v>2</v>
      </c>
      <c r="B19" s="164">
        <f>SUM(B20:B23)</f>
        <v>7629</v>
      </c>
      <c r="C19" s="163">
        <v>18068</v>
      </c>
      <c r="D19" s="138">
        <f t="shared" si="0"/>
        <v>2.3683000000000001</v>
      </c>
      <c r="E19" s="166">
        <f t="shared" si="1"/>
        <v>1.2616000000000001</v>
      </c>
      <c r="F19" s="133">
        <v>14321</v>
      </c>
    </row>
    <row r="20" spans="1:6">
      <c r="A20" s="157" t="s">
        <v>1523</v>
      </c>
      <c r="B20" s="162">
        <v>2415</v>
      </c>
      <c r="C20" s="163">
        <v>4022</v>
      </c>
      <c r="D20" s="138">
        <f t="shared" si="0"/>
        <v>1.6654</v>
      </c>
      <c r="E20" s="166">
        <f t="shared" si="1"/>
        <v>1.6660999999999999</v>
      </c>
      <c r="F20" s="133">
        <v>2414</v>
      </c>
    </row>
    <row r="21" spans="1:6">
      <c r="A21" s="157" t="s">
        <v>1524</v>
      </c>
      <c r="B21" s="162">
        <v>3516</v>
      </c>
      <c r="C21" s="163">
        <v>5789</v>
      </c>
      <c r="D21" s="138">
        <f t="shared" si="0"/>
        <v>1.6465000000000001</v>
      </c>
      <c r="E21" s="166">
        <f t="shared" si="1"/>
        <v>0.70730000000000004</v>
      </c>
      <c r="F21" s="133">
        <v>8185</v>
      </c>
    </row>
    <row r="22" spans="1:6">
      <c r="A22" s="157" t="s">
        <v>1525</v>
      </c>
      <c r="B22" s="162">
        <v>1500</v>
      </c>
      <c r="C22" s="163">
        <v>2308</v>
      </c>
      <c r="D22" s="138">
        <f t="shared" si="0"/>
        <v>1.5387</v>
      </c>
      <c r="E22" s="166">
        <f t="shared" si="1"/>
        <v>1.6533</v>
      </c>
      <c r="F22" s="133">
        <v>1396</v>
      </c>
    </row>
    <row r="23" spans="1:6">
      <c r="A23" s="157" t="s">
        <v>1526</v>
      </c>
      <c r="B23" s="162">
        <v>198</v>
      </c>
      <c r="C23" s="163">
        <v>1806</v>
      </c>
      <c r="D23" s="138">
        <f t="shared" si="0"/>
        <v>9.1212</v>
      </c>
      <c r="E23" s="166">
        <f t="shared" si="1"/>
        <v>1.5911999999999999</v>
      </c>
      <c r="F23" s="133">
        <v>1135</v>
      </c>
    </row>
    <row r="24" spans="1:6">
      <c r="A24" s="157" t="s">
        <v>1527</v>
      </c>
      <c r="B24" s="153"/>
      <c r="C24" s="163">
        <v>2950</v>
      </c>
      <c r="D24" s="138"/>
      <c r="E24" s="166"/>
      <c r="F24" s="133"/>
    </row>
    <row r="25" spans="1:6">
      <c r="A25" s="157" t="s">
        <v>1528</v>
      </c>
      <c r="B25" s="153"/>
      <c r="C25" s="163">
        <v>806</v>
      </c>
      <c r="D25" s="138"/>
      <c r="E25" s="166"/>
      <c r="F25" s="133"/>
    </row>
    <row r="26" spans="1:6">
      <c r="A26" s="157" t="s">
        <v>1529</v>
      </c>
      <c r="B26" s="153"/>
      <c r="C26" s="163">
        <v>387</v>
      </c>
      <c r="D26" s="138"/>
      <c r="E26" s="166">
        <f t="shared" si="1"/>
        <v>0.32490000000000002</v>
      </c>
      <c r="F26" s="133">
        <v>1191</v>
      </c>
    </row>
    <row r="27" spans="1:6">
      <c r="A27" s="165" t="s">
        <v>3</v>
      </c>
      <c r="B27" s="154">
        <f>B4+B19</f>
        <v>57938</v>
      </c>
      <c r="C27" s="163">
        <f>C4+C19</f>
        <v>58051</v>
      </c>
      <c r="D27" s="138">
        <f t="shared" si="0"/>
        <v>1.002</v>
      </c>
      <c r="E27" s="166">
        <f t="shared" si="1"/>
        <v>1.0615000000000001</v>
      </c>
      <c r="F27" s="136">
        <f>F4+F19</f>
        <v>54688</v>
      </c>
    </row>
    <row r="28" spans="1:6">
      <c r="A28" s="158" t="s">
        <v>1534</v>
      </c>
      <c r="B28" s="122">
        <f>SUM(B29:B31)</f>
        <v>69008</v>
      </c>
      <c r="C28" s="155">
        <f>SUM(C29:C31)</f>
        <v>143410</v>
      </c>
      <c r="D28" s="138">
        <f t="shared" si="0"/>
        <v>2.0781999999999998</v>
      </c>
      <c r="E28" s="166">
        <f t="shared" si="1"/>
        <v>1.0028999999999999</v>
      </c>
      <c r="F28" s="131">
        <f>SUM(F29:F31)</f>
        <v>142999</v>
      </c>
    </row>
    <row r="29" spans="1:6">
      <c r="A29" s="159" t="s">
        <v>1535</v>
      </c>
      <c r="B29" s="122">
        <f>1668+302</f>
        <v>1970</v>
      </c>
      <c r="C29" s="155">
        <v>4163</v>
      </c>
      <c r="D29" s="138">
        <f t="shared" si="0"/>
        <v>2.1132</v>
      </c>
      <c r="E29" s="166">
        <f t="shared" si="1"/>
        <v>2.0710999999999999</v>
      </c>
      <c r="F29" s="131">
        <v>2010</v>
      </c>
    </row>
    <row r="30" spans="1:6">
      <c r="A30" s="159" t="s">
        <v>1536</v>
      </c>
      <c r="B30" s="122">
        <f>38908-1970</f>
        <v>36938</v>
      </c>
      <c r="C30" s="155">
        <v>72139</v>
      </c>
      <c r="D30" s="138">
        <f t="shared" si="0"/>
        <v>1.9530000000000001</v>
      </c>
      <c r="E30" s="166">
        <f t="shared" si="1"/>
        <v>0.95940000000000003</v>
      </c>
      <c r="F30" s="131">
        <v>75189</v>
      </c>
    </row>
    <row r="31" spans="1:6">
      <c r="A31" s="159" t="s">
        <v>1537</v>
      </c>
      <c r="B31" s="122">
        <v>30100</v>
      </c>
      <c r="C31" s="155">
        <v>67108</v>
      </c>
      <c r="D31" s="138">
        <f t="shared" si="0"/>
        <v>2.2294999999999998</v>
      </c>
      <c r="E31" s="166">
        <f t="shared" si="1"/>
        <v>1.0199</v>
      </c>
      <c r="F31" s="131">
        <v>65800</v>
      </c>
    </row>
    <row r="32" spans="1:6">
      <c r="A32" s="160" t="s">
        <v>1538</v>
      </c>
      <c r="B32" s="122"/>
      <c r="C32" s="155">
        <v>4517</v>
      </c>
      <c r="D32" s="138"/>
      <c r="E32" s="166"/>
      <c r="F32" s="131"/>
    </row>
    <row r="33" spans="1:6">
      <c r="A33" s="160" t="s">
        <v>1539</v>
      </c>
      <c r="B33" s="122"/>
      <c r="C33" s="155">
        <f>14255</f>
        <v>14255</v>
      </c>
      <c r="D33" s="138"/>
      <c r="E33" s="166">
        <f t="shared" si="1"/>
        <v>1.2357</v>
      </c>
      <c r="F33" s="131">
        <v>11536</v>
      </c>
    </row>
    <row r="34" spans="1:6">
      <c r="A34" s="160" t="s">
        <v>1531</v>
      </c>
      <c r="B34" s="122"/>
      <c r="C34" s="155">
        <v>1609</v>
      </c>
      <c r="D34" s="138"/>
      <c r="E34" s="166">
        <f t="shared" si="1"/>
        <v>0.38469999999999999</v>
      </c>
      <c r="F34" s="131">
        <v>4183</v>
      </c>
    </row>
    <row r="35" spans="1:6">
      <c r="A35" s="160" t="s">
        <v>1540</v>
      </c>
      <c r="B35" s="122">
        <v>7580</v>
      </c>
      <c r="C35" s="131">
        <v>14867</v>
      </c>
      <c r="D35" s="138">
        <f t="shared" si="0"/>
        <v>1.9613</v>
      </c>
      <c r="E35" s="166">
        <f t="shared" si="1"/>
        <v>2.7829999999999999</v>
      </c>
      <c r="F35" s="131">
        <v>5342</v>
      </c>
    </row>
    <row r="36" spans="1:6">
      <c r="A36" s="161" t="s">
        <v>1530</v>
      </c>
      <c r="B36" s="122"/>
      <c r="C36" s="131">
        <v>85117</v>
      </c>
      <c r="D36" s="138"/>
      <c r="E36" s="166">
        <f t="shared" si="1"/>
        <v>1.0966</v>
      </c>
      <c r="F36" s="131">
        <v>77620</v>
      </c>
    </row>
    <row r="37" spans="1:6" s="109" customFormat="1">
      <c r="A37" s="226" t="s">
        <v>6</v>
      </c>
      <c r="B37" s="218">
        <f>B27+B28+B35</f>
        <v>134526</v>
      </c>
      <c r="C37" s="222">
        <f>C27+C28+C32+C33+C34+C35+C36</f>
        <v>321826</v>
      </c>
      <c r="D37" s="138">
        <f t="shared" si="0"/>
        <v>2.3923000000000001</v>
      </c>
      <c r="E37" s="227">
        <f t="shared" si="1"/>
        <v>1.0859000000000001</v>
      </c>
      <c r="F37" s="222">
        <f>F27+F28+F33+F34+F35+F36</f>
        <v>296368</v>
      </c>
    </row>
  </sheetData>
  <mergeCells count="1">
    <mergeCell ref="A1:E1"/>
  </mergeCells>
  <phoneticPr fontId="89" type="noConversion"/>
  <printOptions horizontalCentered="1"/>
  <pageMargins left="0.70866141732283472" right="0.70866141732283472" top="0.74803149606299213" bottom="0.74803149606299213" header="0.31496062992125984" footer="0.31496062992125984"/>
  <pageSetup paperSize="9" fitToHeight="0" orientation="portrait" r:id="rId1"/>
  <headerFooter>
    <oddFooter>&amp;C附表2-3</oddFooter>
  </headerFooter>
</worksheet>
</file>

<file path=xl/worksheets/sheet6.xml><?xml version="1.0" encoding="utf-8"?>
<worksheet xmlns="http://schemas.openxmlformats.org/spreadsheetml/2006/main" xmlns:r="http://schemas.openxmlformats.org/officeDocument/2006/relationships">
  <sheetPr filterMode="1">
    <pageSetUpPr fitToPage="1"/>
  </sheetPr>
  <dimension ref="A1:G1382"/>
  <sheetViews>
    <sheetView showZeros="0" workbookViewId="0">
      <selection activeCell="A1382" sqref="A1382:XFD1382"/>
    </sheetView>
  </sheetViews>
  <sheetFormatPr defaultRowHeight="14.25"/>
  <cols>
    <col min="1" max="1" width="38.25" customWidth="1"/>
    <col min="2" max="2" width="11.125" customWidth="1"/>
    <col min="3" max="4" width="11.875" style="79" customWidth="1"/>
    <col min="5" max="5" width="12.375" customWidth="1"/>
    <col min="6" max="6" width="10.5" hidden="1" customWidth="1"/>
    <col min="7" max="7" width="0" hidden="1" customWidth="1"/>
  </cols>
  <sheetData>
    <row r="1" spans="1:7" ht="24">
      <c r="A1" s="331" t="s">
        <v>1501</v>
      </c>
      <c r="B1" s="331"/>
      <c r="C1" s="331"/>
      <c r="D1" s="331"/>
      <c r="E1" s="331"/>
    </row>
    <row r="2" spans="1:7">
      <c r="A2" s="4"/>
      <c r="B2" s="4"/>
      <c r="E2" s="6" t="s">
        <v>158</v>
      </c>
    </row>
    <row r="3" spans="1:7" ht="40.5">
      <c r="A3" s="56" t="s">
        <v>159</v>
      </c>
      <c r="B3" s="54" t="s">
        <v>1568</v>
      </c>
      <c r="C3" s="55" t="s">
        <v>160</v>
      </c>
      <c r="D3" s="55" t="s">
        <v>1533</v>
      </c>
      <c r="E3" s="228" t="s">
        <v>161</v>
      </c>
      <c r="F3" s="228" t="s">
        <v>1569</v>
      </c>
    </row>
    <row r="4" spans="1:7">
      <c r="A4" s="8" t="s">
        <v>190</v>
      </c>
      <c r="B4" s="202">
        <f>SUM(B5,B17,B26,B38,B50,B61,B72,B84,B103,B118,B127,B150,B160,B173,B187,B196,B202,B209,B217,B224,B230,B236,B248)</f>
        <v>8737</v>
      </c>
      <c r="C4" s="204">
        <v>11522</v>
      </c>
      <c r="D4" s="205">
        <f>C4/B4</f>
        <v>1.3188</v>
      </c>
      <c r="E4" s="229">
        <f>C4/F4</f>
        <v>0.99429999999999996</v>
      </c>
      <c r="F4" s="191">
        <v>11588</v>
      </c>
      <c r="G4" s="201">
        <f>SUM(B4:E4)</f>
        <v>20261</v>
      </c>
    </row>
    <row r="5" spans="1:7">
      <c r="A5" s="8" t="s">
        <v>191</v>
      </c>
      <c r="B5" s="202">
        <f>SUM(B6:B6)</f>
        <v>387</v>
      </c>
      <c r="C5" s="204">
        <v>670</v>
      </c>
      <c r="D5" s="205">
        <f t="shared" ref="D5:D66" si="0">C5/B5</f>
        <v>1.7313000000000001</v>
      </c>
      <c r="E5" s="229">
        <f>C5/F5</f>
        <v>1.4922</v>
      </c>
      <c r="F5" s="191">
        <v>449</v>
      </c>
      <c r="G5" s="201">
        <f t="shared" ref="G5:G68" si="1">SUM(B5:E5)</f>
        <v>1060</v>
      </c>
    </row>
    <row r="6" spans="1:7">
      <c r="A6" s="8" t="s">
        <v>192</v>
      </c>
      <c r="B6" s="203">
        <v>387</v>
      </c>
      <c r="C6" s="204">
        <v>459</v>
      </c>
      <c r="D6" s="205">
        <f t="shared" si="0"/>
        <v>1.1859999999999999</v>
      </c>
      <c r="E6" s="229">
        <f>C6/F6</f>
        <v>1.1533</v>
      </c>
      <c r="F6" s="191">
        <v>398</v>
      </c>
      <c r="G6" s="201">
        <f t="shared" si="1"/>
        <v>848</v>
      </c>
    </row>
    <row r="7" spans="1:7" hidden="1">
      <c r="A7" s="8" t="s">
        <v>193</v>
      </c>
      <c r="B7" s="203"/>
      <c r="C7" s="204">
        <v>0</v>
      </c>
      <c r="D7" s="205"/>
      <c r="E7" s="229"/>
      <c r="F7" s="191">
        <v>0</v>
      </c>
      <c r="G7" s="201">
        <f t="shared" si="1"/>
        <v>0</v>
      </c>
    </row>
    <row r="8" spans="1:7" hidden="1">
      <c r="A8" s="8" t="s">
        <v>194</v>
      </c>
      <c r="B8" s="203"/>
      <c r="C8" s="204">
        <v>0</v>
      </c>
      <c r="D8" s="205"/>
      <c r="E8" s="229"/>
      <c r="F8" s="191">
        <v>0</v>
      </c>
      <c r="G8" s="201">
        <f t="shared" si="1"/>
        <v>0</v>
      </c>
    </row>
    <row r="9" spans="1:7">
      <c r="A9" s="8" t="s">
        <v>195</v>
      </c>
      <c r="B9" s="203"/>
      <c r="C9" s="204">
        <v>90</v>
      </c>
      <c r="D9" s="205"/>
      <c r="E9" s="229">
        <f>C9/F9</f>
        <v>1.7646999999999999</v>
      </c>
      <c r="F9" s="191">
        <v>51</v>
      </c>
      <c r="G9" s="201">
        <f t="shared" si="1"/>
        <v>92</v>
      </c>
    </row>
    <row r="10" spans="1:7" hidden="1">
      <c r="A10" s="8" t="s">
        <v>196</v>
      </c>
      <c r="B10" s="203"/>
      <c r="C10" s="204">
        <v>0</v>
      </c>
      <c r="D10" s="205"/>
      <c r="E10" s="229"/>
      <c r="F10" s="191">
        <v>0</v>
      </c>
      <c r="G10" s="201">
        <f t="shared" si="1"/>
        <v>0</v>
      </c>
    </row>
    <row r="11" spans="1:7" hidden="1">
      <c r="A11" s="8" t="s">
        <v>197</v>
      </c>
      <c r="B11" s="203"/>
      <c r="C11" s="204">
        <v>0</v>
      </c>
      <c r="D11" s="205"/>
      <c r="E11" s="229"/>
      <c r="F11" s="191">
        <v>0</v>
      </c>
      <c r="G11" s="201">
        <f t="shared" si="1"/>
        <v>0</v>
      </c>
    </row>
    <row r="12" spans="1:7" hidden="1">
      <c r="A12" s="8" t="s">
        <v>198</v>
      </c>
      <c r="B12" s="203"/>
      <c r="C12" s="204">
        <v>0</v>
      </c>
      <c r="D12" s="205"/>
      <c r="E12" s="229"/>
      <c r="F12" s="191">
        <v>0</v>
      </c>
      <c r="G12" s="201">
        <f t="shared" si="1"/>
        <v>0</v>
      </c>
    </row>
    <row r="13" spans="1:7">
      <c r="A13" s="8" t="s">
        <v>199</v>
      </c>
      <c r="B13" s="203"/>
      <c r="C13" s="204">
        <v>20</v>
      </c>
      <c r="D13" s="205"/>
      <c r="E13" s="229"/>
      <c r="F13" s="191">
        <v>0</v>
      </c>
      <c r="G13" s="201">
        <f t="shared" si="1"/>
        <v>20</v>
      </c>
    </row>
    <row r="14" spans="1:7" hidden="1">
      <c r="A14" s="8" t="s">
        <v>200</v>
      </c>
      <c r="B14" s="203"/>
      <c r="C14" s="204">
        <v>0</v>
      </c>
      <c r="D14" s="205"/>
      <c r="E14" s="229"/>
      <c r="F14" s="191">
        <v>0</v>
      </c>
      <c r="G14" s="201">
        <f t="shared" si="1"/>
        <v>0</v>
      </c>
    </row>
    <row r="15" spans="1:7" hidden="1">
      <c r="A15" s="8" t="s">
        <v>201</v>
      </c>
      <c r="B15" s="203"/>
      <c r="C15" s="204">
        <v>0</v>
      </c>
      <c r="D15" s="205"/>
      <c r="E15" s="229"/>
      <c r="F15" s="191">
        <v>0</v>
      </c>
      <c r="G15" s="201">
        <f t="shared" si="1"/>
        <v>0</v>
      </c>
    </row>
    <row r="16" spans="1:7">
      <c r="A16" s="8" t="s">
        <v>202</v>
      </c>
      <c r="B16" s="203"/>
      <c r="C16" s="204">
        <v>101</v>
      </c>
      <c r="D16" s="205"/>
      <c r="E16" s="229"/>
      <c r="F16" s="191">
        <v>0</v>
      </c>
      <c r="G16" s="201">
        <f t="shared" si="1"/>
        <v>101</v>
      </c>
    </row>
    <row r="17" spans="1:7">
      <c r="A17" s="8" t="s">
        <v>203</v>
      </c>
      <c r="B17" s="202">
        <f>SUM(B18:B18)</f>
        <v>260</v>
      </c>
      <c r="C17" s="204">
        <v>389</v>
      </c>
      <c r="D17" s="205">
        <f t="shared" si="0"/>
        <v>1.4962</v>
      </c>
      <c r="E17" s="229">
        <f>C17/F17</f>
        <v>1.3275999999999999</v>
      </c>
      <c r="F17" s="191">
        <v>293</v>
      </c>
      <c r="G17" s="201">
        <f t="shared" si="1"/>
        <v>652</v>
      </c>
    </row>
    <row r="18" spans="1:7">
      <c r="A18" s="8" t="s">
        <v>192</v>
      </c>
      <c r="B18" s="203">
        <v>260</v>
      </c>
      <c r="C18" s="204">
        <v>325</v>
      </c>
      <c r="D18" s="205">
        <f t="shared" si="0"/>
        <v>1.25</v>
      </c>
      <c r="E18" s="229">
        <f>C18/F18</f>
        <v>1.5329999999999999</v>
      </c>
      <c r="F18" s="191">
        <v>212</v>
      </c>
      <c r="G18" s="201">
        <f t="shared" si="1"/>
        <v>588</v>
      </c>
    </row>
    <row r="19" spans="1:7" hidden="1">
      <c r="A19" s="8" t="s">
        <v>193</v>
      </c>
      <c r="B19" s="203"/>
      <c r="C19" s="204">
        <v>0</v>
      </c>
      <c r="D19" s="205"/>
      <c r="E19" s="229"/>
      <c r="F19" s="191">
        <v>0</v>
      </c>
      <c r="G19" s="201">
        <f t="shared" si="1"/>
        <v>0</v>
      </c>
    </row>
    <row r="20" spans="1:7" hidden="1">
      <c r="A20" s="8" t="s">
        <v>194</v>
      </c>
      <c r="B20" s="203"/>
      <c r="C20" s="204">
        <v>0</v>
      </c>
      <c r="D20" s="205"/>
      <c r="E20" s="229"/>
      <c r="F20" s="191">
        <v>0</v>
      </c>
      <c r="G20" s="201">
        <f t="shared" si="1"/>
        <v>0</v>
      </c>
    </row>
    <row r="21" spans="1:7" hidden="1">
      <c r="A21" s="8" t="s">
        <v>204</v>
      </c>
      <c r="B21" s="203"/>
      <c r="C21" s="204">
        <v>0</v>
      </c>
      <c r="D21" s="205"/>
      <c r="E21" s="229"/>
      <c r="F21" s="191">
        <v>41</v>
      </c>
      <c r="G21" s="201">
        <f t="shared" si="1"/>
        <v>0</v>
      </c>
    </row>
    <row r="22" spans="1:7">
      <c r="A22" s="8" t="s">
        <v>205</v>
      </c>
      <c r="B22" s="203"/>
      <c r="C22" s="204">
        <v>19</v>
      </c>
      <c r="D22" s="205"/>
      <c r="E22" s="229">
        <f>C22/F22</f>
        <v>1</v>
      </c>
      <c r="F22" s="191">
        <v>19</v>
      </c>
      <c r="G22" s="201">
        <f t="shared" si="1"/>
        <v>20</v>
      </c>
    </row>
    <row r="23" spans="1:7" hidden="1">
      <c r="A23" s="8" t="s">
        <v>206</v>
      </c>
      <c r="B23" s="203"/>
      <c r="C23" s="204">
        <v>0</v>
      </c>
      <c r="D23" s="205"/>
      <c r="E23" s="229"/>
      <c r="F23" s="191">
        <v>0</v>
      </c>
      <c r="G23" s="201">
        <f t="shared" si="1"/>
        <v>0</v>
      </c>
    </row>
    <row r="24" spans="1:7" hidden="1">
      <c r="A24" s="8" t="s">
        <v>201</v>
      </c>
      <c r="B24" s="203"/>
      <c r="C24" s="204">
        <v>0</v>
      </c>
      <c r="D24" s="205"/>
      <c r="E24" s="229"/>
      <c r="F24" s="191">
        <v>0</v>
      </c>
      <c r="G24" s="201">
        <f t="shared" si="1"/>
        <v>0</v>
      </c>
    </row>
    <row r="25" spans="1:7">
      <c r="A25" s="8" t="s">
        <v>207</v>
      </c>
      <c r="B25" s="203"/>
      <c r="C25" s="204">
        <v>45</v>
      </c>
      <c r="D25" s="205"/>
      <c r="E25" s="229">
        <f>C25/F25</f>
        <v>2.1429</v>
      </c>
      <c r="F25" s="191">
        <v>21</v>
      </c>
      <c r="G25" s="201">
        <f t="shared" si="1"/>
        <v>47</v>
      </c>
    </row>
    <row r="26" spans="1:7">
      <c r="A26" s="8" t="s">
        <v>208</v>
      </c>
      <c r="B26" s="202">
        <f>SUM(B27:B36)</f>
        <v>1116</v>
      </c>
      <c r="C26" s="204">
        <v>1412</v>
      </c>
      <c r="D26" s="205">
        <f t="shared" si="0"/>
        <v>1.2652000000000001</v>
      </c>
      <c r="E26" s="229">
        <f>C26/F26</f>
        <v>0.58779999999999999</v>
      </c>
      <c r="F26" s="191">
        <v>2402</v>
      </c>
      <c r="G26" s="201">
        <f t="shared" si="1"/>
        <v>2530</v>
      </c>
    </row>
    <row r="27" spans="1:7">
      <c r="A27" s="8" t="s">
        <v>192</v>
      </c>
      <c r="B27" s="203">
        <v>1001</v>
      </c>
      <c r="C27" s="204">
        <v>969</v>
      </c>
      <c r="D27" s="205">
        <f t="shared" si="0"/>
        <v>0.96799999999999997</v>
      </c>
      <c r="E27" s="229">
        <f>C27/F27</f>
        <v>0.84850000000000003</v>
      </c>
      <c r="F27" s="191">
        <v>1142</v>
      </c>
      <c r="G27" s="201">
        <f t="shared" si="1"/>
        <v>1972</v>
      </c>
    </row>
    <row r="28" spans="1:7" hidden="1">
      <c r="A28" s="8" t="s">
        <v>193</v>
      </c>
      <c r="C28" s="204">
        <v>0</v>
      </c>
      <c r="D28" s="205"/>
      <c r="E28" s="229">
        <f>C28/F28</f>
        <v>0</v>
      </c>
      <c r="F28" s="191">
        <v>70</v>
      </c>
      <c r="G28" s="201">
        <f t="shared" si="1"/>
        <v>0</v>
      </c>
    </row>
    <row r="29" spans="1:7" hidden="1">
      <c r="A29" s="8" t="s">
        <v>194</v>
      </c>
      <c r="C29" s="204">
        <v>0</v>
      </c>
      <c r="D29" s="205"/>
      <c r="E29" s="229"/>
      <c r="F29" s="191">
        <v>0</v>
      </c>
      <c r="G29" s="201">
        <f t="shared" si="1"/>
        <v>0</v>
      </c>
    </row>
    <row r="30" spans="1:7" hidden="1">
      <c r="A30" s="8" t="s">
        <v>209</v>
      </c>
      <c r="B30" s="203"/>
      <c r="C30" s="204">
        <v>0</v>
      </c>
      <c r="D30" s="205"/>
      <c r="E30" s="229"/>
      <c r="F30" s="191">
        <v>0</v>
      </c>
      <c r="G30" s="201">
        <f t="shared" si="1"/>
        <v>0</v>
      </c>
    </row>
    <row r="31" spans="1:7" hidden="1">
      <c r="A31" s="8" t="s">
        <v>210</v>
      </c>
      <c r="B31" s="203"/>
      <c r="C31" s="204">
        <v>0</v>
      </c>
      <c r="D31" s="205"/>
      <c r="E31" s="229"/>
      <c r="F31" s="191">
        <v>0</v>
      </c>
      <c r="G31" s="201">
        <f t="shared" si="1"/>
        <v>0</v>
      </c>
    </row>
    <row r="32" spans="1:7" hidden="1">
      <c r="A32" s="8" t="s">
        <v>211</v>
      </c>
      <c r="B32" s="203"/>
      <c r="C32" s="204">
        <v>0</v>
      </c>
      <c r="D32" s="205"/>
      <c r="E32" s="229"/>
      <c r="F32" s="191">
        <v>0</v>
      </c>
      <c r="G32" s="201">
        <f t="shared" si="1"/>
        <v>0</v>
      </c>
    </row>
    <row r="33" spans="1:7" hidden="1">
      <c r="A33" s="8" t="s">
        <v>212</v>
      </c>
      <c r="B33" s="203"/>
      <c r="C33" s="204">
        <v>0</v>
      </c>
      <c r="D33" s="205"/>
      <c r="E33" s="229"/>
      <c r="F33" s="191">
        <v>0</v>
      </c>
      <c r="G33" s="201">
        <f t="shared" si="1"/>
        <v>0</v>
      </c>
    </row>
    <row r="34" spans="1:7">
      <c r="A34" s="8" t="s">
        <v>213</v>
      </c>
      <c r="B34" s="203">
        <v>79</v>
      </c>
      <c r="C34" s="204">
        <v>104</v>
      </c>
      <c r="D34" s="205">
        <f t="shared" si="0"/>
        <v>1.3165</v>
      </c>
      <c r="E34" s="229">
        <f>C34/F34</f>
        <v>1.2683</v>
      </c>
      <c r="F34" s="191">
        <v>82</v>
      </c>
      <c r="G34" s="201">
        <f t="shared" si="1"/>
        <v>186</v>
      </c>
    </row>
    <row r="35" spans="1:7" hidden="1">
      <c r="A35" s="8" t="s">
        <v>214</v>
      </c>
      <c r="C35" s="204">
        <v>0</v>
      </c>
      <c r="D35" s="205"/>
      <c r="E35" s="229"/>
      <c r="F35" s="191">
        <v>0</v>
      </c>
      <c r="G35" s="201">
        <f t="shared" si="1"/>
        <v>0</v>
      </c>
    </row>
    <row r="36" spans="1:7">
      <c r="A36" s="8" t="s">
        <v>201</v>
      </c>
      <c r="B36" s="203">
        <v>36</v>
      </c>
      <c r="C36" s="204">
        <v>53</v>
      </c>
      <c r="D36" s="205">
        <f t="shared" si="0"/>
        <v>1.4722</v>
      </c>
      <c r="E36" s="229">
        <f>C36/F36</f>
        <v>1.4323999999999999</v>
      </c>
      <c r="F36" s="191">
        <v>37</v>
      </c>
      <c r="G36" s="201">
        <f t="shared" si="1"/>
        <v>92</v>
      </c>
    </row>
    <row r="37" spans="1:7" ht="27">
      <c r="A37" s="283" t="s">
        <v>215</v>
      </c>
      <c r="B37" s="203"/>
      <c r="C37" s="204">
        <v>286</v>
      </c>
      <c r="D37" s="205"/>
      <c r="E37" s="229">
        <f>C37/F37</f>
        <v>0.26700000000000002</v>
      </c>
      <c r="F37" s="191">
        <v>1071</v>
      </c>
      <c r="G37" s="201">
        <f t="shared" si="1"/>
        <v>286</v>
      </c>
    </row>
    <row r="38" spans="1:7">
      <c r="A38" s="8" t="s">
        <v>216</v>
      </c>
      <c r="B38" s="202">
        <f>SUM(B39:B46)</f>
        <v>233</v>
      </c>
      <c r="C38" s="204">
        <v>729</v>
      </c>
      <c r="D38" s="205">
        <f t="shared" si="0"/>
        <v>3.1288</v>
      </c>
      <c r="E38" s="229">
        <f>C38/F38</f>
        <v>2.2709999999999999</v>
      </c>
      <c r="F38" s="191">
        <v>321</v>
      </c>
      <c r="G38" s="201">
        <f t="shared" si="1"/>
        <v>967</v>
      </c>
    </row>
    <row r="39" spans="1:7">
      <c r="A39" s="8" t="s">
        <v>192</v>
      </c>
      <c r="B39" s="203">
        <v>173</v>
      </c>
      <c r="C39" s="204">
        <v>224</v>
      </c>
      <c r="D39" s="205">
        <f t="shared" si="0"/>
        <v>1.2948</v>
      </c>
      <c r="E39" s="229">
        <f>C39/F39</f>
        <v>1.2307999999999999</v>
      </c>
      <c r="F39" s="191">
        <v>182</v>
      </c>
      <c r="G39" s="201">
        <f t="shared" si="1"/>
        <v>400</v>
      </c>
    </row>
    <row r="40" spans="1:7" hidden="1">
      <c r="A40" s="8" t="s">
        <v>193</v>
      </c>
      <c r="C40" s="204">
        <v>0</v>
      </c>
      <c r="D40" s="205"/>
      <c r="E40" s="229"/>
      <c r="F40" s="191">
        <v>0</v>
      </c>
      <c r="G40" s="201">
        <f t="shared" si="1"/>
        <v>0</v>
      </c>
    </row>
    <row r="41" spans="1:7" hidden="1">
      <c r="A41" s="8" t="s">
        <v>194</v>
      </c>
      <c r="B41" s="203"/>
      <c r="C41" s="204">
        <v>0</v>
      </c>
      <c r="D41" s="205"/>
      <c r="E41" s="229"/>
      <c r="F41" s="191">
        <v>0</v>
      </c>
      <c r="G41" s="201">
        <f t="shared" si="1"/>
        <v>0</v>
      </c>
    </row>
    <row r="42" spans="1:7">
      <c r="A42" s="8" t="s">
        <v>217</v>
      </c>
      <c r="B42" s="203"/>
      <c r="C42" s="204">
        <v>15</v>
      </c>
      <c r="D42" s="205"/>
      <c r="E42" s="229">
        <f>C42/F42</f>
        <v>1</v>
      </c>
      <c r="F42" s="191">
        <v>15</v>
      </c>
      <c r="G42" s="201">
        <f t="shared" si="1"/>
        <v>16</v>
      </c>
    </row>
    <row r="43" spans="1:7" hidden="1">
      <c r="A43" s="8" t="s">
        <v>218</v>
      </c>
      <c r="B43" s="203"/>
      <c r="C43" s="204">
        <v>0</v>
      </c>
      <c r="D43" s="205"/>
      <c r="E43" s="229"/>
      <c r="F43" s="191">
        <v>0</v>
      </c>
      <c r="G43" s="201">
        <f t="shared" si="1"/>
        <v>0</v>
      </c>
    </row>
    <row r="44" spans="1:7" hidden="1">
      <c r="A44" s="8" t="s">
        <v>219</v>
      </c>
      <c r="B44" s="203"/>
      <c r="C44" s="204">
        <v>0</v>
      </c>
      <c r="D44" s="205"/>
      <c r="E44" s="229"/>
      <c r="F44" s="191">
        <v>0</v>
      </c>
      <c r="G44" s="201">
        <f t="shared" si="1"/>
        <v>0</v>
      </c>
    </row>
    <row r="45" spans="1:7" hidden="1">
      <c r="A45" s="8" t="s">
        <v>220</v>
      </c>
      <c r="B45" s="203"/>
      <c r="C45" s="204">
        <v>0</v>
      </c>
      <c r="D45" s="205"/>
      <c r="E45" s="229"/>
      <c r="F45" s="191">
        <v>0</v>
      </c>
      <c r="G45" s="201">
        <f t="shared" si="1"/>
        <v>0</v>
      </c>
    </row>
    <row r="46" spans="1:7">
      <c r="A46" s="8" t="s">
        <v>221</v>
      </c>
      <c r="B46" s="203">
        <v>60</v>
      </c>
      <c r="C46" s="204">
        <v>126</v>
      </c>
      <c r="D46" s="205">
        <f t="shared" si="0"/>
        <v>2.1</v>
      </c>
      <c r="E46" s="229">
        <f>C46/F46</f>
        <v>1.7027000000000001</v>
      </c>
      <c r="F46" s="191">
        <v>74</v>
      </c>
      <c r="G46" s="201">
        <f t="shared" si="1"/>
        <v>190</v>
      </c>
    </row>
    <row r="47" spans="1:7" hidden="1">
      <c r="A47" s="8" t="s">
        <v>222</v>
      </c>
      <c r="B47" s="203"/>
      <c r="C47" s="204">
        <v>0</v>
      </c>
      <c r="D47" s="205"/>
      <c r="E47" s="229"/>
      <c r="F47" s="191">
        <v>0</v>
      </c>
      <c r="G47" s="201">
        <f t="shared" si="1"/>
        <v>0</v>
      </c>
    </row>
    <row r="48" spans="1:7" hidden="1">
      <c r="A48" s="8" t="s">
        <v>201</v>
      </c>
      <c r="B48" s="203"/>
      <c r="C48" s="204">
        <v>0</v>
      </c>
      <c r="D48" s="205"/>
      <c r="E48" s="229"/>
      <c r="F48" s="191">
        <v>0</v>
      </c>
      <c r="G48" s="201">
        <f t="shared" si="1"/>
        <v>0</v>
      </c>
    </row>
    <row r="49" spans="1:7">
      <c r="A49" s="8" t="s">
        <v>223</v>
      </c>
      <c r="B49" s="203"/>
      <c r="C49" s="204">
        <v>364</v>
      </c>
      <c r="D49" s="205"/>
      <c r="E49" s="229">
        <f>C49/F49</f>
        <v>7.28</v>
      </c>
      <c r="F49" s="191">
        <v>50</v>
      </c>
      <c r="G49" s="201">
        <f t="shared" si="1"/>
        <v>371</v>
      </c>
    </row>
    <row r="50" spans="1:7">
      <c r="A50" s="8" t="s">
        <v>224</v>
      </c>
      <c r="B50" s="202">
        <f>SUM(B51:B51)</f>
        <v>168</v>
      </c>
      <c r="C50" s="204">
        <v>369</v>
      </c>
      <c r="D50" s="205">
        <f t="shared" si="0"/>
        <v>2.1964000000000001</v>
      </c>
      <c r="E50" s="229">
        <f>C50/F50</f>
        <v>1.8635999999999999</v>
      </c>
      <c r="F50" s="191">
        <v>198</v>
      </c>
      <c r="G50" s="201">
        <f t="shared" si="1"/>
        <v>541</v>
      </c>
    </row>
    <row r="51" spans="1:7">
      <c r="A51" s="8" t="s">
        <v>192</v>
      </c>
      <c r="B51" s="203">
        <v>168</v>
      </c>
      <c r="C51" s="204">
        <v>176</v>
      </c>
      <c r="D51" s="205">
        <f t="shared" si="0"/>
        <v>1.0476000000000001</v>
      </c>
      <c r="E51" s="229">
        <f>C51/F51</f>
        <v>1.1973</v>
      </c>
      <c r="F51" s="191">
        <v>147</v>
      </c>
      <c r="G51" s="201">
        <f t="shared" si="1"/>
        <v>346</v>
      </c>
    </row>
    <row r="52" spans="1:7" hidden="1">
      <c r="A52" s="8" t="s">
        <v>193</v>
      </c>
      <c r="B52" s="203"/>
      <c r="C52" s="204">
        <v>0</v>
      </c>
      <c r="D52" s="205"/>
      <c r="E52" s="229"/>
      <c r="F52" s="191">
        <v>0</v>
      </c>
      <c r="G52" s="201">
        <f t="shared" si="1"/>
        <v>0</v>
      </c>
    </row>
    <row r="53" spans="1:7" hidden="1">
      <c r="A53" s="8" t="s">
        <v>194</v>
      </c>
      <c r="B53" s="203"/>
      <c r="C53" s="204">
        <v>0</v>
      </c>
      <c r="D53" s="205"/>
      <c r="E53" s="229"/>
      <c r="F53" s="191">
        <v>0</v>
      </c>
      <c r="G53" s="201">
        <f t="shared" si="1"/>
        <v>0</v>
      </c>
    </row>
    <row r="54" spans="1:7" hidden="1">
      <c r="A54" s="8" t="s">
        <v>225</v>
      </c>
      <c r="B54" s="203"/>
      <c r="C54" s="204">
        <v>0</v>
      </c>
      <c r="D54" s="205"/>
      <c r="E54" s="229"/>
      <c r="F54" s="191">
        <v>0</v>
      </c>
      <c r="G54" s="201">
        <f t="shared" si="1"/>
        <v>0</v>
      </c>
    </row>
    <row r="55" spans="1:7">
      <c r="A55" s="11" t="s">
        <v>226</v>
      </c>
      <c r="B55" s="203"/>
      <c r="C55" s="204">
        <v>29</v>
      </c>
      <c r="D55" s="205"/>
      <c r="E55" s="229">
        <f>C55/F55</f>
        <v>1.7059</v>
      </c>
      <c r="F55" s="191">
        <v>17</v>
      </c>
      <c r="G55" s="201">
        <f t="shared" si="1"/>
        <v>31</v>
      </c>
    </row>
    <row r="56" spans="1:7" hidden="1">
      <c r="A56" s="11" t="s">
        <v>227</v>
      </c>
      <c r="B56" s="203"/>
      <c r="C56" s="204">
        <v>0</v>
      </c>
      <c r="D56" s="205"/>
      <c r="E56" s="229"/>
      <c r="F56" s="191">
        <v>0</v>
      </c>
      <c r="G56" s="201">
        <f t="shared" si="1"/>
        <v>0</v>
      </c>
    </row>
    <row r="57" spans="1:7">
      <c r="A57" s="10" t="s">
        <v>228</v>
      </c>
      <c r="B57" s="203"/>
      <c r="C57" s="204">
        <v>150</v>
      </c>
      <c r="D57" s="205"/>
      <c r="E57" s="229"/>
      <c r="F57" s="191">
        <v>0</v>
      </c>
      <c r="G57" s="201">
        <f t="shared" si="1"/>
        <v>150</v>
      </c>
    </row>
    <row r="58" spans="1:7">
      <c r="A58" s="10" t="s">
        <v>229</v>
      </c>
      <c r="B58" s="203"/>
      <c r="C58" s="204">
        <v>14</v>
      </c>
      <c r="D58" s="205"/>
      <c r="E58" s="229">
        <f>C58/F58</f>
        <v>0.51849999999999996</v>
      </c>
      <c r="F58" s="191">
        <v>27</v>
      </c>
      <c r="G58" s="201">
        <f t="shared" si="1"/>
        <v>15</v>
      </c>
    </row>
    <row r="59" spans="1:7" hidden="1">
      <c r="A59" s="11" t="s">
        <v>201</v>
      </c>
      <c r="B59" s="203"/>
      <c r="C59" s="204">
        <v>0</v>
      </c>
      <c r="D59" s="205"/>
      <c r="E59" s="229"/>
      <c r="F59" s="191">
        <v>0</v>
      </c>
      <c r="G59" s="201">
        <f t="shared" si="1"/>
        <v>0</v>
      </c>
    </row>
    <row r="60" spans="1:7" hidden="1">
      <c r="A60" s="12" t="s">
        <v>230</v>
      </c>
      <c r="B60" s="203"/>
      <c r="C60" s="204">
        <v>0</v>
      </c>
      <c r="D60" s="205"/>
      <c r="E60" s="229">
        <f>C60/F60</f>
        <v>0</v>
      </c>
      <c r="F60" s="191">
        <v>7</v>
      </c>
      <c r="G60" s="201">
        <f t="shared" si="1"/>
        <v>0</v>
      </c>
    </row>
    <row r="61" spans="1:7">
      <c r="A61" s="10" t="s">
        <v>231</v>
      </c>
      <c r="B61" s="284">
        <f>SUM(B62:B66)</f>
        <v>762</v>
      </c>
      <c r="C61" s="204">
        <v>747</v>
      </c>
      <c r="D61" s="205">
        <f t="shared" si="0"/>
        <v>0.98029999999999995</v>
      </c>
      <c r="E61" s="229">
        <f>C61/F61</f>
        <v>1.2471000000000001</v>
      </c>
      <c r="F61" s="191">
        <v>599</v>
      </c>
      <c r="G61" s="201">
        <f t="shared" si="1"/>
        <v>1511</v>
      </c>
    </row>
    <row r="62" spans="1:7">
      <c r="A62" s="11" t="s">
        <v>192</v>
      </c>
      <c r="B62" s="169">
        <v>418</v>
      </c>
      <c r="C62" s="204">
        <v>543</v>
      </c>
      <c r="D62" s="205">
        <f t="shared" si="0"/>
        <v>1.2989999999999999</v>
      </c>
      <c r="E62" s="229">
        <f>C62/F62</f>
        <v>1.2867</v>
      </c>
      <c r="F62" s="191">
        <v>422</v>
      </c>
      <c r="G62" s="201">
        <f t="shared" si="1"/>
        <v>964</v>
      </c>
    </row>
    <row r="63" spans="1:7">
      <c r="A63" s="13" t="s">
        <v>193</v>
      </c>
      <c r="B63" s="51"/>
      <c r="C63" s="204">
        <v>7</v>
      </c>
      <c r="D63" s="205"/>
      <c r="E63" s="229">
        <f>C63/F63</f>
        <v>0.23330000000000001</v>
      </c>
      <c r="F63" s="191">
        <v>30</v>
      </c>
      <c r="G63" s="201">
        <f t="shared" si="1"/>
        <v>7</v>
      </c>
    </row>
    <row r="64" spans="1:7" hidden="1">
      <c r="A64" s="13" t="s">
        <v>194</v>
      </c>
      <c r="B64" s="51"/>
      <c r="C64" s="204">
        <v>0</v>
      </c>
      <c r="D64" s="205"/>
      <c r="E64" s="229"/>
      <c r="F64" s="191">
        <v>0</v>
      </c>
      <c r="G64" s="201">
        <f t="shared" si="1"/>
        <v>0</v>
      </c>
    </row>
    <row r="65" spans="1:7" hidden="1">
      <c r="A65" s="14" t="s">
        <v>232</v>
      </c>
      <c r="B65" s="169"/>
      <c r="C65" s="204">
        <v>0</v>
      </c>
      <c r="D65" s="205"/>
      <c r="E65" s="229"/>
      <c r="F65" s="191">
        <v>0</v>
      </c>
      <c r="G65" s="201">
        <f t="shared" si="1"/>
        <v>0</v>
      </c>
    </row>
    <row r="66" spans="1:7">
      <c r="A66" s="13" t="s">
        <v>233</v>
      </c>
      <c r="B66" s="169">
        <v>344</v>
      </c>
      <c r="C66" s="204">
        <v>80</v>
      </c>
      <c r="D66" s="205">
        <f t="shared" si="0"/>
        <v>0.2326</v>
      </c>
      <c r="E66" s="229">
        <f>C66/F66</f>
        <v>0.55559999999999998</v>
      </c>
      <c r="F66" s="191">
        <v>144</v>
      </c>
      <c r="G66" s="201">
        <f t="shared" si="1"/>
        <v>425</v>
      </c>
    </row>
    <row r="67" spans="1:7" hidden="1">
      <c r="A67" s="9" t="s">
        <v>234</v>
      </c>
      <c r="B67" s="203"/>
      <c r="C67" s="204">
        <v>0</v>
      </c>
      <c r="D67" s="205"/>
      <c r="E67" s="229"/>
      <c r="F67" s="191">
        <v>0</v>
      </c>
      <c r="G67" s="201">
        <f t="shared" si="1"/>
        <v>0</v>
      </c>
    </row>
    <row r="68" spans="1:7" hidden="1">
      <c r="A68" s="13" t="s">
        <v>235</v>
      </c>
      <c r="B68" s="203"/>
      <c r="C68" s="204">
        <v>0</v>
      </c>
      <c r="D68" s="205"/>
      <c r="E68" s="229"/>
      <c r="F68" s="191">
        <v>0</v>
      </c>
      <c r="G68" s="201">
        <f t="shared" si="1"/>
        <v>0</v>
      </c>
    </row>
    <row r="69" spans="1:7">
      <c r="A69" s="8" t="s">
        <v>236</v>
      </c>
      <c r="B69" s="203"/>
      <c r="C69" s="204">
        <v>50</v>
      </c>
      <c r="D69" s="205"/>
      <c r="E69" s="229"/>
      <c r="F69" s="191">
        <v>0</v>
      </c>
      <c r="G69" s="201">
        <f t="shared" ref="G69:G132" si="2">SUM(B69:E69)</f>
        <v>50</v>
      </c>
    </row>
    <row r="70" spans="1:7" hidden="1">
      <c r="A70" s="8" t="s">
        <v>201</v>
      </c>
      <c r="B70" s="203"/>
      <c r="C70" s="204">
        <v>0</v>
      </c>
      <c r="D70" s="205"/>
      <c r="E70" s="229"/>
      <c r="F70" s="191">
        <v>0</v>
      </c>
      <c r="G70" s="201">
        <f t="shared" si="2"/>
        <v>0</v>
      </c>
    </row>
    <row r="71" spans="1:7">
      <c r="A71" s="8" t="s">
        <v>237</v>
      </c>
      <c r="B71" s="203"/>
      <c r="C71" s="204">
        <v>67</v>
      </c>
      <c r="D71" s="205"/>
      <c r="E71" s="229">
        <f>C71/F71</f>
        <v>22.333300000000001</v>
      </c>
      <c r="F71" s="191">
        <v>3</v>
      </c>
      <c r="G71" s="201">
        <f t="shared" si="2"/>
        <v>89</v>
      </c>
    </row>
    <row r="72" spans="1:7">
      <c r="A72" s="8" t="s">
        <v>238</v>
      </c>
      <c r="B72" s="202">
        <f>SUM(B83:B83)</f>
        <v>900</v>
      </c>
      <c r="C72" s="204">
        <v>788</v>
      </c>
      <c r="D72" s="205">
        <f t="shared" ref="D72:D128" si="3">C72/B72</f>
        <v>0.87560000000000004</v>
      </c>
      <c r="E72" s="229">
        <f>C72/F72</f>
        <v>0.8659</v>
      </c>
      <c r="F72" s="191">
        <v>910</v>
      </c>
      <c r="G72" s="201">
        <f t="shared" si="2"/>
        <v>1690</v>
      </c>
    </row>
    <row r="73" spans="1:7" hidden="1">
      <c r="A73" s="8" t="s">
        <v>192</v>
      </c>
      <c r="C73" s="204">
        <v>0</v>
      </c>
      <c r="D73" s="205"/>
      <c r="E73" s="229"/>
      <c r="F73" s="191">
        <v>0</v>
      </c>
      <c r="G73" s="201">
        <f t="shared" si="2"/>
        <v>0</v>
      </c>
    </row>
    <row r="74" spans="1:7" hidden="1">
      <c r="A74" s="8" t="s">
        <v>193</v>
      </c>
      <c r="B74" s="203"/>
      <c r="C74" s="204">
        <v>0</v>
      </c>
      <c r="D74" s="205"/>
      <c r="E74" s="229"/>
      <c r="F74" s="191">
        <v>0</v>
      </c>
      <c r="G74" s="201">
        <f t="shared" si="2"/>
        <v>0</v>
      </c>
    </row>
    <row r="75" spans="1:7" hidden="1">
      <c r="A75" s="8" t="s">
        <v>194</v>
      </c>
      <c r="B75" s="203"/>
      <c r="C75" s="204">
        <v>0</v>
      </c>
      <c r="D75" s="205"/>
      <c r="E75" s="229"/>
      <c r="F75" s="191">
        <v>0</v>
      </c>
      <c r="G75" s="201">
        <f t="shared" si="2"/>
        <v>0</v>
      </c>
    </row>
    <row r="76" spans="1:7" hidden="1">
      <c r="A76" s="8" t="s">
        <v>239</v>
      </c>
      <c r="B76" s="203"/>
      <c r="C76" s="204">
        <v>0</v>
      </c>
      <c r="D76" s="205"/>
      <c r="E76" s="229"/>
      <c r="F76" s="191">
        <v>0</v>
      </c>
      <c r="G76" s="201">
        <f t="shared" si="2"/>
        <v>0</v>
      </c>
    </row>
    <row r="77" spans="1:7" hidden="1">
      <c r="A77" s="8" t="s">
        <v>240</v>
      </c>
      <c r="B77" s="203"/>
      <c r="C77" s="204">
        <v>0</v>
      </c>
      <c r="D77" s="205"/>
      <c r="E77" s="229"/>
      <c r="F77" s="191">
        <v>0</v>
      </c>
      <c r="G77" s="201">
        <f t="shared" si="2"/>
        <v>0</v>
      </c>
    </row>
    <row r="78" spans="1:7" hidden="1">
      <c r="A78" s="8" t="s">
        <v>241</v>
      </c>
      <c r="B78" s="203"/>
      <c r="C78" s="204">
        <v>0</v>
      </c>
      <c r="D78" s="205"/>
      <c r="E78" s="229"/>
      <c r="F78" s="191">
        <v>0</v>
      </c>
      <c r="G78" s="201">
        <f t="shared" si="2"/>
        <v>0</v>
      </c>
    </row>
    <row r="79" spans="1:7" hidden="1">
      <c r="A79" s="8" t="s">
        <v>242</v>
      </c>
      <c r="B79" s="203"/>
      <c r="C79" s="204">
        <v>0</v>
      </c>
      <c r="D79" s="205"/>
      <c r="E79" s="229"/>
      <c r="F79" s="191">
        <v>0</v>
      </c>
      <c r="G79" s="201">
        <f t="shared" si="2"/>
        <v>0</v>
      </c>
    </row>
    <row r="80" spans="1:7" hidden="1">
      <c r="A80" s="8" t="s">
        <v>243</v>
      </c>
      <c r="B80" s="203"/>
      <c r="C80" s="204">
        <v>0</v>
      </c>
      <c r="D80" s="205"/>
      <c r="E80" s="229"/>
      <c r="F80" s="191">
        <v>0</v>
      </c>
      <c r="G80" s="201">
        <f t="shared" si="2"/>
        <v>0</v>
      </c>
    </row>
    <row r="81" spans="1:7" hidden="1">
      <c r="A81" s="8" t="s">
        <v>235</v>
      </c>
      <c r="B81" s="203"/>
      <c r="C81" s="204">
        <v>0</v>
      </c>
      <c r="D81" s="205"/>
      <c r="E81" s="229"/>
      <c r="F81" s="191">
        <v>0</v>
      </c>
      <c r="G81" s="201">
        <f t="shared" si="2"/>
        <v>0</v>
      </c>
    </row>
    <row r="82" spans="1:7" hidden="1">
      <c r="A82" s="8" t="s">
        <v>201</v>
      </c>
      <c r="B82" s="203"/>
      <c r="C82" s="204">
        <v>0</v>
      </c>
      <c r="D82" s="205"/>
      <c r="E82" s="229"/>
      <c r="F82" s="191">
        <v>0</v>
      </c>
      <c r="G82" s="201">
        <f t="shared" si="2"/>
        <v>0</v>
      </c>
    </row>
    <row r="83" spans="1:7">
      <c r="A83" s="8" t="s">
        <v>244</v>
      </c>
      <c r="B83" s="203">
        <v>900</v>
      </c>
      <c r="C83" s="204">
        <v>788</v>
      </c>
      <c r="D83" s="205">
        <f t="shared" si="3"/>
        <v>0.87560000000000004</v>
      </c>
      <c r="E83" s="229">
        <f>C83/F83</f>
        <v>0.8659</v>
      </c>
      <c r="F83" s="191">
        <v>910</v>
      </c>
      <c r="G83" s="201">
        <f t="shared" si="2"/>
        <v>1690</v>
      </c>
    </row>
    <row r="84" spans="1:7">
      <c r="A84" s="8" t="s">
        <v>245</v>
      </c>
      <c r="B84" s="202">
        <f>SUM(B85:B85)</f>
        <v>207</v>
      </c>
      <c r="C84" s="204">
        <v>290</v>
      </c>
      <c r="D84" s="205">
        <f t="shared" si="3"/>
        <v>1.401</v>
      </c>
      <c r="E84" s="229">
        <f>C84/F84</f>
        <v>1.234</v>
      </c>
      <c r="F84" s="191">
        <v>235</v>
      </c>
      <c r="G84" s="201">
        <f t="shared" si="2"/>
        <v>500</v>
      </c>
    </row>
    <row r="85" spans="1:7">
      <c r="A85" s="8" t="s">
        <v>192</v>
      </c>
      <c r="B85" s="203">
        <v>207</v>
      </c>
      <c r="C85" s="204">
        <v>214</v>
      </c>
      <c r="D85" s="205">
        <f t="shared" si="3"/>
        <v>1.0338000000000001</v>
      </c>
      <c r="E85" s="229">
        <f>C85/F85</f>
        <v>1.0046999999999999</v>
      </c>
      <c r="F85" s="191">
        <v>213</v>
      </c>
      <c r="G85" s="201">
        <f t="shared" si="2"/>
        <v>423</v>
      </c>
    </row>
    <row r="86" spans="1:7" hidden="1">
      <c r="A86" s="8" t="s">
        <v>193</v>
      </c>
      <c r="B86" s="203"/>
      <c r="C86" s="204">
        <v>0</v>
      </c>
      <c r="D86" s="205"/>
      <c r="E86" s="229"/>
      <c r="F86" s="191">
        <v>0</v>
      </c>
      <c r="G86" s="201">
        <f t="shared" si="2"/>
        <v>0</v>
      </c>
    </row>
    <row r="87" spans="1:7" hidden="1">
      <c r="A87" s="8" t="s">
        <v>194</v>
      </c>
      <c r="B87" s="203"/>
      <c r="C87" s="204">
        <v>0</v>
      </c>
      <c r="D87" s="205"/>
      <c r="E87" s="229"/>
      <c r="F87" s="191">
        <v>0</v>
      </c>
      <c r="G87" s="201">
        <f t="shared" si="2"/>
        <v>0</v>
      </c>
    </row>
    <row r="88" spans="1:7">
      <c r="A88" s="8" t="s">
        <v>246</v>
      </c>
      <c r="B88" s="203"/>
      <c r="C88" s="204">
        <v>4</v>
      </c>
      <c r="D88" s="205"/>
      <c r="E88" s="229">
        <f>C88/F88</f>
        <v>1</v>
      </c>
      <c r="F88" s="191">
        <v>4</v>
      </c>
      <c r="G88" s="201">
        <f t="shared" si="2"/>
        <v>5</v>
      </c>
    </row>
    <row r="89" spans="1:7" hidden="1">
      <c r="A89" s="8" t="s">
        <v>247</v>
      </c>
      <c r="B89" s="203"/>
      <c r="C89" s="204">
        <v>0</v>
      </c>
      <c r="D89" s="205"/>
      <c r="E89" s="229"/>
      <c r="F89" s="191">
        <v>0</v>
      </c>
      <c r="G89" s="201">
        <f t="shared" si="2"/>
        <v>0</v>
      </c>
    </row>
    <row r="90" spans="1:7" hidden="1">
      <c r="A90" s="8" t="s">
        <v>235</v>
      </c>
      <c r="B90" s="203"/>
      <c r="C90" s="204">
        <v>0</v>
      </c>
      <c r="D90" s="205"/>
      <c r="E90" s="229"/>
      <c r="F90" s="191">
        <v>0</v>
      </c>
      <c r="G90" s="201">
        <f t="shared" si="2"/>
        <v>0</v>
      </c>
    </row>
    <row r="91" spans="1:7">
      <c r="A91" s="8" t="s">
        <v>201</v>
      </c>
      <c r="B91" s="203"/>
      <c r="C91" s="204">
        <v>54</v>
      </c>
      <c r="D91" s="205"/>
      <c r="E91" s="229"/>
      <c r="F91" s="191">
        <v>0</v>
      </c>
      <c r="G91" s="201">
        <f t="shared" si="2"/>
        <v>54</v>
      </c>
    </row>
    <row r="92" spans="1:7">
      <c r="A92" s="8" t="s">
        <v>248</v>
      </c>
      <c r="B92" s="203"/>
      <c r="C92" s="204">
        <v>18</v>
      </c>
      <c r="D92" s="205"/>
      <c r="E92" s="229">
        <f>C92/F92</f>
        <v>1</v>
      </c>
      <c r="F92" s="191">
        <v>18</v>
      </c>
      <c r="G92" s="201">
        <f t="shared" si="2"/>
        <v>19</v>
      </c>
    </row>
    <row r="93" spans="1:7" hidden="1">
      <c r="A93" s="8" t="s">
        <v>249</v>
      </c>
      <c r="B93" s="203"/>
      <c r="C93" s="204">
        <v>0</v>
      </c>
      <c r="D93" s="205"/>
      <c r="E93" s="229"/>
      <c r="F93" s="191">
        <v>0</v>
      </c>
      <c r="G93" s="201">
        <f t="shared" si="2"/>
        <v>0</v>
      </c>
    </row>
    <row r="94" spans="1:7" hidden="1">
      <c r="A94" s="8" t="s">
        <v>192</v>
      </c>
      <c r="B94" s="203"/>
      <c r="C94" s="204">
        <v>0</v>
      </c>
      <c r="D94" s="205"/>
      <c r="E94" s="229"/>
      <c r="F94" s="191">
        <v>0</v>
      </c>
      <c r="G94" s="201">
        <f t="shared" si="2"/>
        <v>0</v>
      </c>
    </row>
    <row r="95" spans="1:7" hidden="1">
      <c r="A95" s="8" t="s">
        <v>193</v>
      </c>
      <c r="B95" s="203"/>
      <c r="C95" s="204">
        <v>0</v>
      </c>
      <c r="D95" s="205"/>
      <c r="E95" s="229"/>
      <c r="F95" s="191">
        <v>0</v>
      </c>
      <c r="G95" s="201">
        <f t="shared" si="2"/>
        <v>0</v>
      </c>
    </row>
    <row r="96" spans="1:7" hidden="1">
      <c r="A96" s="8" t="s">
        <v>194</v>
      </c>
      <c r="B96" s="203"/>
      <c r="C96" s="204">
        <v>0</v>
      </c>
      <c r="D96" s="205"/>
      <c r="E96" s="229"/>
      <c r="F96" s="191">
        <v>0</v>
      </c>
      <c r="G96" s="201">
        <f t="shared" si="2"/>
        <v>0</v>
      </c>
    </row>
    <row r="97" spans="1:7" hidden="1">
      <c r="A97" s="8" t="s">
        <v>250</v>
      </c>
      <c r="B97" s="203"/>
      <c r="C97" s="204">
        <v>0</v>
      </c>
      <c r="D97" s="205"/>
      <c r="E97" s="229"/>
      <c r="F97" s="191">
        <v>0</v>
      </c>
      <c r="G97" s="201">
        <f t="shared" si="2"/>
        <v>0</v>
      </c>
    </row>
    <row r="98" spans="1:7" hidden="1">
      <c r="A98" s="8" t="s">
        <v>251</v>
      </c>
      <c r="B98" s="203"/>
      <c r="C98" s="204">
        <v>0</v>
      </c>
      <c r="D98" s="205"/>
      <c r="E98" s="229"/>
      <c r="F98" s="191">
        <v>0</v>
      </c>
      <c r="G98" s="201">
        <f t="shared" si="2"/>
        <v>0</v>
      </c>
    </row>
    <row r="99" spans="1:7" hidden="1">
      <c r="A99" s="8" t="s">
        <v>252</v>
      </c>
      <c r="B99" s="203"/>
      <c r="C99" s="204">
        <v>0</v>
      </c>
      <c r="D99" s="205"/>
      <c r="E99" s="229"/>
      <c r="F99" s="191">
        <v>0</v>
      </c>
      <c r="G99" s="201">
        <f t="shared" si="2"/>
        <v>0</v>
      </c>
    </row>
    <row r="100" spans="1:7" hidden="1">
      <c r="A100" s="8" t="s">
        <v>235</v>
      </c>
      <c r="B100" s="203"/>
      <c r="C100" s="204">
        <v>0</v>
      </c>
      <c r="D100" s="205"/>
      <c r="E100" s="229"/>
      <c r="F100" s="191">
        <v>0</v>
      </c>
      <c r="G100" s="201">
        <f t="shared" si="2"/>
        <v>0</v>
      </c>
    </row>
    <row r="101" spans="1:7" hidden="1">
      <c r="A101" s="8" t="s">
        <v>201</v>
      </c>
      <c r="B101" s="203"/>
      <c r="C101" s="204">
        <v>0</v>
      </c>
      <c r="D101" s="205"/>
      <c r="E101" s="229"/>
      <c r="F101" s="191">
        <v>0</v>
      </c>
      <c r="G101" s="201">
        <f t="shared" si="2"/>
        <v>0</v>
      </c>
    </row>
    <row r="102" spans="1:7" hidden="1">
      <c r="A102" s="8" t="s">
        <v>253</v>
      </c>
      <c r="B102" s="203"/>
      <c r="C102" s="204">
        <v>0</v>
      </c>
      <c r="D102" s="205"/>
      <c r="E102" s="229"/>
      <c r="F102" s="191">
        <v>0</v>
      </c>
      <c r="G102" s="201">
        <f t="shared" si="2"/>
        <v>0</v>
      </c>
    </row>
    <row r="103" spans="1:7">
      <c r="A103" s="8" t="s">
        <v>254</v>
      </c>
      <c r="B103" s="202">
        <f>SUM(B104:B104)</f>
        <v>174</v>
      </c>
      <c r="C103" s="204">
        <v>229</v>
      </c>
      <c r="D103" s="205">
        <f t="shared" si="3"/>
        <v>1.3161</v>
      </c>
      <c r="E103" s="229">
        <f>C103/F103</f>
        <v>1.0178</v>
      </c>
      <c r="F103" s="191">
        <v>225</v>
      </c>
      <c r="G103" s="201">
        <f t="shared" si="2"/>
        <v>405</v>
      </c>
    </row>
    <row r="104" spans="1:7">
      <c r="A104" s="8" t="s">
        <v>192</v>
      </c>
      <c r="B104" s="203">
        <v>174</v>
      </c>
      <c r="C104" s="204">
        <v>218</v>
      </c>
      <c r="D104" s="205">
        <f t="shared" si="3"/>
        <v>1.2528999999999999</v>
      </c>
      <c r="E104" s="229">
        <f>C104/F104</f>
        <v>1.0900000000000001</v>
      </c>
      <c r="F104" s="191">
        <v>200</v>
      </c>
      <c r="G104" s="201">
        <f t="shared" si="2"/>
        <v>394</v>
      </c>
    </row>
    <row r="105" spans="1:7" hidden="1">
      <c r="A105" s="8" t="s">
        <v>193</v>
      </c>
      <c r="B105" s="203"/>
      <c r="C105" s="204">
        <v>0</v>
      </c>
      <c r="D105" s="205"/>
      <c r="E105" s="229"/>
      <c r="F105" s="191">
        <v>0</v>
      </c>
      <c r="G105" s="201">
        <f t="shared" si="2"/>
        <v>0</v>
      </c>
    </row>
    <row r="106" spans="1:7" hidden="1">
      <c r="A106" s="8" t="s">
        <v>194</v>
      </c>
      <c r="B106" s="203"/>
      <c r="C106" s="204">
        <v>0</v>
      </c>
      <c r="D106" s="205"/>
      <c r="E106" s="229"/>
      <c r="F106" s="191">
        <v>0</v>
      </c>
      <c r="G106" s="201">
        <f t="shared" si="2"/>
        <v>0</v>
      </c>
    </row>
    <row r="107" spans="1:7" hidden="1">
      <c r="A107" s="8" t="s">
        <v>255</v>
      </c>
      <c r="B107" s="203"/>
      <c r="C107" s="204">
        <v>0</v>
      </c>
      <c r="D107" s="205"/>
      <c r="E107" s="229"/>
      <c r="F107" s="191">
        <v>0</v>
      </c>
      <c r="G107" s="201">
        <f t="shared" si="2"/>
        <v>0</v>
      </c>
    </row>
    <row r="108" spans="1:7" hidden="1">
      <c r="A108" s="8" t="s">
        <v>256</v>
      </c>
      <c r="B108" s="203"/>
      <c r="C108" s="204">
        <v>0</v>
      </c>
      <c r="D108" s="205"/>
      <c r="E108" s="229"/>
      <c r="F108" s="191">
        <v>0</v>
      </c>
      <c r="G108" s="201">
        <f t="shared" si="2"/>
        <v>0</v>
      </c>
    </row>
    <row r="109" spans="1:7">
      <c r="A109" s="8" t="s">
        <v>257</v>
      </c>
      <c r="B109" s="203"/>
      <c r="C109" s="204">
        <v>3</v>
      </c>
      <c r="D109" s="205"/>
      <c r="E109" s="229">
        <f>C109/F109</f>
        <v>0.75</v>
      </c>
      <c r="F109" s="191">
        <v>4</v>
      </c>
      <c r="G109" s="201">
        <f t="shared" si="2"/>
        <v>4</v>
      </c>
    </row>
    <row r="110" spans="1:7" hidden="1">
      <c r="A110" s="8" t="s">
        <v>258</v>
      </c>
      <c r="B110" s="203"/>
      <c r="C110" s="204">
        <v>0</v>
      </c>
      <c r="D110" s="205"/>
      <c r="E110" s="229"/>
      <c r="F110" s="191">
        <v>0</v>
      </c>
      <c r="G110" s="201">
        <f t="shared" si="2"/>
        <v>0</v>
      </c>
    </row>
    <row r="111" spans="1:7" hidden="1">
      <c r="A111" s="8" t="s">
        <v>259</v>
      </c>
      <c r="B111" s="203"/>
      <c r="C111" s="204">
        <v>0</v>
      </c>
      <c r="D111" s="205"/>
      <c r="E111" s="229"/>
      <c r="F111" s="191">
        <v>0</v>
      </c>
      <c r="G111" s="201">
        <f t="shared" si="2"/>
        <v>0</v>
      </c>
    </row>
    <row r="112" spans="1:7" hidden="1">
      <c r="A112" s="8" t="s">
        <v>260</v>
      </c>
      <c r="B112" s="203"/>
      <c r="C112" s="204">
        <v>0</v>
      </c>
      <c r="D112" s="205"/>
      <c r="E112" s="229"/>
      <c r="F112" s="191">
        <v>0</v>
      </c>
      <c r="G112" s="201">
        <f t="shared" si="2"/>
        <v>0</v>
      </c>
    </row>
    <row r="113" spans="1:7" hidden="1">
      <c r="A113" s="8" t="s">
        <v>261</v>
      </c>
      <c r="B113" s="203"/>
      <c r="C113" s="204">
        <v>0</v>
      </c>
      <c r="D113" s="205"/>
      <c r="E113" s="229"/>
      <c r="F113" s="191">
        <v>0</v>
      </c>
      <c r="G113" s="201">
        <f t="shared" si="2"/>
        <v>0</v>
      </c>
    </row>
    <row r="114" spans="1:7" hidden="1">
      <c r="A114" s="8" t="s">
        <v>262</v>
      </c>
      <c r="B114" s="203"/>
      <c r="C114" s="204">
        <v>0</v>
      </c>
      <c r="D114" s="205"/>
      <c r="E114" s="229"/>
      <c r="F114" s="191">
        <v>0</v>
      </c>
      <c r="G114" s="201">
        <f t="shared" si="2"/>
        <v>0</v>
      </c>
    </row>
    <row r="115" spans="1:7" hidden="1">
      <c r="A115" s="8" t="s">
        <v>263</v>
      </c>
      <c r="B115" s="203"/>
      <c r="C115" s="204">
        <v>0</v>
      </c>
      <c r="D115" s="205"/>
      <c r="E115" s="229"/>
      <c r="F115" s="191">
        <v>0</v>
      </c>
      <c r="G115" s="201">
        <f t="shared" si="2"/>
        <v>0</v>
      </c>
    </row>
    <row r="116" spans="1:7" hidden="1">
      <c r="A116" s="8" t="s">
        <v>201</v>
      </c>
      <c r="B116" s="203"/>
      <c r="C116" s="204">
        <v>0</v>
      </c>
      <c r="D116" s="205"/>
      <c r="E116" s="229"/>
      <c r="F116" s="191">
        <v>0</v>
      </c>
      <c r="G116" s="201">
        <f t="shared" si="2"/>
        <v>0</v>
      </c>
    </row>
    <row r="117" spans="1:7">
      <c r="A117" s="8" t="s">
        <v>264</v>
      </c>
      <c r="B117" s="203"/>
      <c r="C117" s="204">
        <v>8</v>
      </c>
      <c r="D117" s="205"/>
      <c r="E117" s="229">
        <f>C117/F117</f>
        <v>0.38100000000000001</v>
      </c>
      <c r="F117" s="191">
        <v>21</v>
      </c>
      <c r="G117" s="201">
        <f t="shared" si="2"/>
        <v>8</v>
      </c>
    </row>
    <row r="118" spans="1:7">
      <c r="A118" s="8" t="s">
        <v>265</v>
      </c>
      <c r="B118" s="202">
        <f>SUM(B119:B119)</f>
        <v>310</v>
      </c>
      <c r="C118" s="204">
        <v>451</v>
      </c>
      <c r="D118" s="205">
        <f t="shared" si="3"/>
        <v>1.4548000000000001</v>
      </c>
      <c r="E118" s="229">
        <f>C118/F118</f>
        <v>1.1476</v>
      </c>
      <c r="F118" s="191">
        <v>393</v>
      </c>
      <c r="G118" s="201">
        <f t="shared" si="2"/>
        <v>764</v>
      </c>
    </row>
    <row r="119" spans="1:7">
      <c r="A119" s="8" t="s">
        <v>192</v>
      </c>
      <c r="B119" s="203">
        <v>310</v>
      </c>
      <c r="C119" s="204">
        <v>361</v>
      </c>
      <c r="D119" s="205">
        <f t="shared" si="3"/>
        <v>1.1645000000000001</v>
      </c>
      <c r="E119" s="229">
        <f>C119/F119</f>
        <v>1.1534</v>
      </c>
      <c r="F119" s="191">
        <v>313</v>
      </c>
      <c r="G119" s="201">
        <f t="shared" si="2"/>
        <v>673</v>
      </c>
    </row>
    <row r="120" spans="1:7" hidden="1">
      <c r="A120" s="8" t="s">
        <v>193</v>
      </c>
      <c r="B120" s="203"/>
      <c r="C120" s="204">
        <v>0</v>
      </c>
      <c r="D120" s="205"/>
      <c r="E120" s="229"/>
      <c r="F120" s="191">
        <v>0</v>
      </c>
      <c r="G120" s="201">
        <f t="shared" si="2"/>
        <v>0</v>
      </c>
    </row>
    <row r="121" spans="1:7" hidden="1">
      <c r="A121" s="8" t="s">
        <v>194</v>
      </c>
      <c r="B121" s="203"/>
      <c r="C121" s="204">
        <v>0</v>
      </c>
      <c r="D121" s="205"/>
      <c r="E121" s="229"/>
      <c r="F121" s="191">
        <v>0</v>
      </c>
      <c r="G121" s="201">
        <f t="shared" si="2"/>
        <v>0</v>
      </c>
    </row>
    <row r="122" spans="1:7" hidden="1">
      <c r="A122" s="8" t="s">
        <v>266</v>
      </c>
      <c r="B122" s="203"/>
      <c r="C122" s="204">
        <v>0</v>
      </c>
      <c r="D122" s="205"/>
      <c r="E122" s="229"/>
      <c r="F122" s="191">
        <v>0</v>
      </c>
      <c r="G122" s="201">
        <f t="shared" si="2"/>
        <v>0</v>
      </c>
    </row>
    <row r="123" spans="1:7" hidden="1">
      <c r="A123" s="8" t="s">
        <v>267</v>
      </c>
      <c r="B123" s="203"/>
      <c r="C123" s="204">
        <v>0</v>
      </c>
      <c r="D123" s="205"/>
      <c r="E123" s="229"/>
      <c r="F123" s="191">
        <v>0</v>
      </c>
      <c r="G123" s="201">
        <f t="shared" si="2"/>
        <v>0</v>
      </c>
    </row>
    <row r="124" spans="1:7" hidden="1">
      <c r="A124" s="8" t="s">
        <v>268</v>
      </c>
      <c r="B124" s="203"/>
      <c r="C124" s="204">
        <v>0</v>
      </c>
      <c r="D124" s="205"/>
      <c r="E124" s="229"/>
      <c r="F124" s="191">
        <v>0</v>
      </c>
      <c r="G124" s="201">
        <f t="shared" si="2"/>
        <v>0</v>
      </c>
    </row>
    <row r="125" spans="1:7" hidden="1">
      <c r="A125" s="8" t="s">
        <v>201</v>
      </c>
      <c r="B125" s="203"/>
      <c r="C125" s="204">
        <v>0</v>
      </c>
      <c r="D125" s="205"/>
      <c r="E125" s="229"/>
      <c r="F125" s="191">
        <v>0</v>
      </c>
      <c r="G125" s="201">
        <f t="shared" si="2"/>
        <v>0</v>
      </c>
    </row>
    <row r="126" spans="1:7">
      <c r="A126" s="8" t="s">
        <v>269</v>
      </c>
      <c r="B126" s="203"/>
      <c r="C126" s="204">
        <v>90</v>
      </c>
      <c r="D126" s="205"/>
      <c r="E126" s="229">
        <f>C126/F126</f>
        <v>1.125</v>
      </c>
      <c r="F126" s="191">
        <v>80</v>
      </c>
      <c r="G126" s="201">
        <f t="shared" si="2"/>
        <v>91</v>
      </c>
    </row>
    <row r="127" spans="1:7">
      <c r="A127" s="8" t="s">
        <v>270</v>
      </c>
      <c r="B127" s="202">
        <f>SUM(B128:B135)</f>
        <v>791</v>
      </c>
      <c r="C127" s="204">
        <v>749</v>
      </c>
      <c r="D127" s="205">
        <f t="shared" si="3"/>
        <v>0.94689999999999996</v>
      </c>
      <c r="E127" s="229">
        <f>C127/F127</f>
        <v>1.4658</v>
      </c>
      <c r="F127" s="191">
        <v>511</v>
      </c>
      <c r="G127" s="201">
        <f t="shared" si="2"/>
        <v>1542</v>
      </c>
    </row>
    <row r="128" spans="1:7">
      <c r="A128" s="8" t="s">
        <v>192</v>
      </c>
      <c r="B128" s="203">
        <v>194</v>
      </c>
      <c r="C128" s="204">
        <v>279</v>
      </c>
      <c r="D128" s="205">
        <f t="shared" si="3"/>
        <v>1.4380999999999999</v>
      </c>
      <c r="E128" s="229">
        <f>C128/F128</f>
        <v>8.7187999999999999</v>
      </c>
      <c r="F128" s="191">
        <v>32</v>
      </c>
      <c r="G128" s="201">
        <f t="shared" si="2"/>
        <v>483</v>
      </c>
    </row>
    <row r="129" spans="1:7" hidden="1">
      <c r="A129" s="8" t="s">
        <v>193</v>
      </c>
      <c r="C129" s="204">
        <v>0</v>
      </c>
      <c r="D129" s="205"/>
      <c r="E129" s="229"/>
      <c r="F129" s="191">
        <v>0</v>
      </c>
      <c r="G129" s="201">
        <f t="shared" si="2"/>
        <v>0</v>
      </c>
    </row>
    <row r="130" spans="1:7" hidden="1">
      <c r="A130" s="8" t="s">
        <v>194</v>
      </c>
      <c r="B130" s="203"/>
      <c r="C130" s="204">
        <v>0</v>
      </c>
      <c r="D130" s="205"/>
      <c r="E130" s="229"/>
      <c r="F130" s="191">
        <v>0</v>
      </c>
      <c r="G130" s="201">
        <f t="shared" si="2"/>
        <v>0</v>
      </c>
    </row>
    <row r="131" spans="1:7" hidden="1">
      <c r="A131" s="8" t="s">
        <v>271</v>
      </c>
      <c r="B131" s="203"/>
      <c r="C131" s="204">
        <v>0</v>
      </c>
      <c r="D131" s="205"/>
      <c r="E131" s="229"/>
      <c r="F131" s="191">
        <v>0</v>
      </c>
      <c r="G131" s="201">
        <f t="shared" si="2"/>
        <v>0</v>
      </c>
    </row>
    <row r="132" spans="1:7" hidden="1">
      <c r="A132" s="8" t="s">
        <v>272</v>
      </c>
      <c r="B132" s="203"/>
      <c r="C132" s="204">
        <v>0</v>
      </c>
      <c r="D132" s="205"/>
      <c r="E132" s="229"/>
      <c r="F132" s="191">
        <v>0</v>
      </c>
      <c r="G132" s="201">
        <f t="shared" si="2"/>
        <v>0</v>
      </c>
    </row>
    <row r="133" spans="1:7" hidden="1">
      <c r="A133" s="8" t="s">
        <v>273</v>
      </c>
      <c r="B133" s="203"/>
      <c r="C133" s="204">
        <v>0</v>
      </c>
      <c r="D133" s="205"/>
      <c r="E133" s="229"/>
      <c r="F133" s="191">
        <v>0</v>
      </c>
      <c r="G133" s="201">
        <f t="shared" ref="G133:G196" si="4">SUM(B133:E133)</f>
        <v>0</v>
      </c>
    </row>
    <row r="134" spans="1:7" hidden="1">
      <c r="A134" s="8" t="s">
        <v>274</v>
      </c>
      <c r="B134" s="203"/>
      <c r="C134" s="204">
        <v>0</v>
      </c>
      <c r="D134" s="205"/>
      <c r="E134" s="229"/>
      <c r="F134" s="191">
        <v>0</v>
      </c>
      <c r="G134" s="201">
        <f t="shared" si="4"/>
        <v>0</v>
      </c>
    </row>
    <row r="135" spans="1:7">
      <c r="A135" s="8" t="s">
        <v>275</v>
      </c>
      <c r="B135" s="203">
        <v>597</v>
      </c>
      <c r="C135" s="204">
        <v>394</v>
      </c>
      <c r="D135" s="205">
        <f t="shared" ref="D135:D196" si="5">C135/B135</f>
        <v>0.66</v>
      </c>
      <c r="E135" s="229">
        <f>C135/F135</f>
        <v>0.82250000000000001</v>
      </c>
      <c r="F135" s="191">
        <v>479</v>
      </c>
      <c r="G135" s="201">
        <f t="shared" si="4"/>
        <v>992</v>
      </c>
    </row>
    <row r="136" spans="1:7" hidden="1">
      <c r="A136" s="8" t="s">
        <v>201</v>
      </c>
      <c r="B136" s="203"/>
      <c r="C136" s="204">
        <v>0</v>
      </c>
      <c r="D136" s="205"/>
      <c r="E136" s="229"/>
      <c r="F136" s="191">
        <v>0</v>
      </c>
      <c r="G136" s="201">
        <f t="shared" si="4"/>
        <v>0</v>
      </c>
    </row>
    <row r="137" spans="1:7">
      <c r="A137" s="8" t="s">
        <v>276</v>
      </c>
      <c r="B137" s="203"/>
      <c r="C137" s="204">
        <v>76</v>
      </c>
      <c r="D137" s="205"/>
      <c r="E137" s="229"/>
      <c r="F137" s="191">
        <v>0</v>
      </c>
      <c r="G137" s="201">
        <f t="shared" si="4"/>
        <v>76</v>
      </c>
    </row>
    <row r="138" spans="1:7">
      <c r="A138" s="8" t="s">
        <v>277</v>
      </c>
      <c r="B138" s="203"/>
      <c r="C138" s="204">
        <v>2</v>
      </c>
      <c r="D138" s="205"/>
      <c r="E138" s="229">
        <f>C138/F138</f>
        <v>1</v>
      </c>
      <c r="F138" s="191">
        <v>2</v>
      </c>
      <c r="G138" s="201">
        <f t="shared" si="4"/>
        <v>3</v>
      </c>
    </row>
    <row r="139" spans="1:7" hidden="1">
      <c r="A139" s="8" t="s">
        <v>192</v>
      </c>
      <c r="B139" s="203"/>
      <c r="C139" s="204">
        <v>0</v>
      </c>
      <c r="D139" s="205"/>
      <c r="E139" s="229"/>
      <c r="F139" s="191">
        <v>0</v>
      </c>
      <c r="G139" s="201">
        <f t="shared" si="4"/>
        <v>0</v>
      </c>
    </row>
    <row r="140" spans="1:7" hidden="1">
      <c r="A140" s="8" t="s">
        <v>193</v>
      </c>
      <c r="B140" s="203"/>
      <c r="C140" s="204">
        <v>0</v>
      </c>
      <c r="D140" s="205"/>
      <c r="E140" s="229"/>
      <c r="F140" s="191">
        <v>0</v>
      </c>
      <c r="G140" s="201">
        <f t="shared" si="4"/>
        <v>0</v>
      </c>
    </row>
    <row r="141" spans="1:7" hidden="1">
      <c r="A141" s="8" t="s">
        <v>194</v>
      </c>
      <c r="B141" s="203"/>
      <c r="C141" s="204">
        <v>0</v>
      </c>
      <c r="D141" s="205"/>
      <c r="E141" s="229"/>
      <c r="F141" s="191">
        <v>0</v>
      </c>
      <c r="G141" s="201">
        <f t="shared" si="4"/>
        <v>0</v>
      </c>
    </row>
    <row r="142" spans="1:7" hidden="1">
      <c r="A142" s="8" t="s">
        <v>278</v>
      </c>
      <c r="B142" s="203"/>
      <c r="C142" s="204">
        <v>0</v>
      </c>
      <c r="D142" s="205"/>
      <c r="E142" s="229"/>
      <c r="F142" s="191">
        <v>0</v>
      </c>
      <c r="G142" s="201">
        <f t="shared" si="4"/>
        <v>0</v>
      </c>
    </row>
    <row r="143" spans="1:7" hidden="1">
      <c r="A143" s="8" t="s">
        <v>279</v>
      </c>
      <c r="B143" s="203"/>
      <c r="C143" s="204">
        <v>0</v>
      </c>
      <c r="D143" s="205"/>
      <c r="E143" s="229"/>
      <c r="F143" s="191">
        <v>0</v>
      </c>
      <c r="G143" s="201">
        <f t="shared" si="4"/>
        <v>0</v>
      </c>
    </row>
    <row r="144" spans="1:7" hidden="1">
      <c r="A144" s="8" t="s">
        <v>280</v>
      </c>
      <c r="B144" s="203"/>
      <c r="C144" s="204">
        <v>0</v>
      </c>
      <c r="D144" s="205"/>
      <c r="E144" s="229"/>
      <c r="F144" s="191">
        <v>0</v>
      </c>
      <c r="G144" s="201">
        <f t="shared" si="4"/>
        <v>0</v>
      </c>
    </row>
    <row r="145" spans="1:7" hidden="1">
      <c r="A145" s="8" t="s">
        <v>281</v>
      </c>
      <c r="B145" s="203"/>
      <c r="C145" s="204">
        <v>0</v>
      </c>
      <c r="D145" s="205"/>
      <c r="E145" s="229"/>
      <c r="F145" s="191">
        <v>0</v>
      </c>
      <c r="G145" s="201">
        <f t="shared" si="4"/>
        <v>0</v>
      </c>
    </row>
    <row r="146" spans="1:7" hidden="1">
      <c r="A146" s="8" t="s">
        <v>282</v>
      </c>
      <c r="B146" s="203"/>
      <c r="C146" s="204">
        <v>0</v>
      </c>
      <c r="D146" s="205"/>
      <c r="E146" s="229"/>
      <c r="F146" s="191">
        <v>0</v>
      </c>
      <c r="G146" s="201">
        <f t="shared" si="4"/>
        <v>0</v>
      </c>
    </row>
    <row r="147" spans="1:7" hidden="1">
      <c r="A147" s="8" t="s">
        <v>283</v>
      </c>
      <c r="B147" s="203"/>
      <c r="C147" s="204">
        <v>0</v>
      </c>
      <c r="D147" s="205"/>
      <c r="E147" s="229"/>
      <c r="F147" s="191">
        <v>0</v>
      </c>
      <c r="G147" s="201">
        <f t="shared" si="4"/>
        <v>0</v>
      </c>
    </row>
    <row r="148" spans="1:7" hidden="1">
      <c r="A148" s="8" t="s">
        <v>201</v>
      </c>
      <c r="B148" s="203"/>
      <c r="C148" s="204">
        <v>0</v>
      </c>
      <c r="D148" s="205"/>
      <c r="E148" s="229"/>
      <c r="F148" s="191">
        <v>0</v>
      </c>
      <c r="G148" s="201">
        <f t="shared" si="4"/>
        <v>0</v>
      </c>
    </row>
    <row r="149" spans="1:7">
      <c r="A149" s="8" t="s">
        <v>284</v>
      </c>
      <c r="B149" s="203"/>
      <c r="C149" s="204">
        <v>2</v>
      </c>
      <c r="D149" s="205"/>
      <c r="E149" s="229">
        <f>C149/F149</f>
        <v>1</v>
      </c>
      <c r="F149" s="191">
        <v>2</v>
      </c>
      <c r="G149" s="201">
        <f t="shared" si="4"/>
        <v>3</v>
      </c>
    </row>
    <row r="150" spans="1:7">
      <c r="A150" s="8" t="s">
        <v>285</v>
      </c>
      <c r="B150" s="203">
        <v>741</v>
      </c>
      <c r="C150" s="204">
        <v>967</v>
      </c>
      <c r="D150" s="205">
        <f t="shared" si="5"/>
        <v>1.3049999999999999</v>
      </c>
      <c r="E150" s="229">
        <f>C150/F150</f>
        <v>1.1836</v>
      </c>
      <c r="F150" s="191">
        <v>817</v>
      </c>
      <c r="G150" s="201">
        <f t="shared" si="4"/>
        <v>1710</v>
      </c>
    </row>
    <row r="151" spans="1:7">
      <c r="A151" s="8" t="s">
        <v>192</v>
      </c>
      <c r="B151" s="203">
        <v>741</v>
      </c>
      <c r="C151" s="204">
        <v>887</v>
      </c>
      <c r="D151" s="205">
        <f t="shared" si="5"/>
        <v>1.1970000000000001</v>
      </c>
      <c r="E151" s="229">
        <f>C151/F151</f>
        <v>1.1874</v>
      </c>
      <c r="F151" s="191">
        <v>747</v>
      </c>
      <c r="G151" s="201">
        <f t="shared" si="4"/>
        <v>1630</v>
      </c>
    </row>
    <row r="152" spans="1:7" hidden="1">
      <c r="A152" s="8" t="s">
        <v>193</v>
      </c>
      <c r="B152" s="203"/>
      <c r="C152" s="204">
        <v>0</v>
      </c>
      <c r="D152" s="205"/>
      <c r="E152" s="229"/>
      <c r="F152" s="191">
        <v>0</v>
      </c>
      <c r="G152" s="201">
        <f t="shared" si="4"/>
        <v>0</v>
      </c>
    </row>
    <row r="153" spans="1:7" hidden="1">
      <c r="A153" s="8" t="s">
        <v>194</v>
      </c>
      <c r="B153" s="203"/>
      <c r="C153" s="204">
        <v>0</v>
      </c>
      <c r="D153" s="205"/>
      <c r="E153" s="229"/>
      <c r="F153" s="191">
        <v>0</v>
      </c>
      <c r="G153" s="201">
        <f t="shared" si="4"/>
        <v>0</v>
      </c>
    </row>
    <row r="154" spans="1:7" hidden="1">
      <c r="A154" s="8" t="s">
        <v>286</v>
      </c>
      <c r="B154" s="203"/>
      <c r="C154" s="204">
        <v>0</v>
      </c>
      <c r="D154" s="205"/>
      <c r="E154" s="229">
        <f>C154/F154</f>
        <v>0</v>
      </c>
      <c r="F154" s="191">
        <v>50</v>
      </c>
      <c r="G154" s="201">
        <f t="shared" si="4"/>
        <v>0</v>
      </c>
    </row>
    <row r="155" spans="1:7">
      <c r="A155" s="8" t="s">
        <v>287</v>
      </c>
      <c r="B155" s="203"/>
      <c r="C155" s="204">
        <v>10</v>
      </c>
      <c r="D155" s="205"/>
      <c r="E155" s="229">
        <f>C155/F155</f>
        <v>2</v>
      </c>
      <c r="F155" s="191">
        <v>5</v>
      </c>
      <c r="G155" s="201">
        <f t="shared" si="4"/>
        <v>12</v>
      </c>
    </row>
    <row r="156" spans="1:7" hidden="1">
      <c r="A156" s="8" t="s">
        <v>288</v>
      </c>
      <c r="B156" s="203"/>
      <c r="C156" s="204">
        <v>0</v>
      </c>
      <c r="D156" s="205"/>
      <c r="E156" s="229"/>
      <c r="F156" s="191">
        <v>0</v>
      </c>
      <c r="G156" s="201">
        <f t="shared" si="4"/>
        <v>0</v>
      </c>
    </row>
    <row r="157" spans="1:7" hidden="1">
      <c r="A157" s="8" t="s">
        <v>235</v>
      </c>
      <c r="B157" s="203"/>
      <c r="C157" s="204">
        <v>0</v>
      </c>
      <c r="D157" s="205"/>
      <c r="E157" s="229"/>
      <c r="F157" s="191">
        <v>0</v>
      </c>
      <c r="G157" s="201">
        <f t="shared" si="4"/>
        <v>0</v>
      </c>
    </row>
    <row r="158" spans="1:7" hidden="1">
      <c r="A158" s="8" t="s">
        <v>201</v>
      </c>
      <c r="B158" s="203"/>
      <c r="C158" s="204">
        <v>0</v>
      </c>
      <c r="D158" s="205"/>
      <c r="E158" s="229"/>
      <c r="F158" s="191">
        <v>0</v>
      </c>
      <c r="G158" s="201">
        <f t="shared" si="4"/>
        <v>0</v>
      </c>
    </row>
    <row r="159" spans="1:7">
      <c r="A159" s="8" t="s">
        <v>289</v>
      </c>
      <c r="B159" s="203"/>
      <c r="C159" s="204">
        <v>70</v>
      </c>
      <c r="D159" s="205"/>
      <c r="E159" s="229">
        <f>C159/F159</f>
        <v>4.6666999999999996</v>
      </c>
      <c r="F159" s="191">
        <v>15</v>
      </c>
      <c r="G159" s="201">
        <f t="shared" si="4"/>
        <v>75</v>
      </c>
    </row>
    <row r="160" spans="1:7">
      <c r="A160" s="8" t="s">
        <v>290</v>
      </c>
      <c r="B160" s="203">
        <f>B161</f>
        <v>149</v>
      </c>
      <c r="C160" s="204">
        <v>151</v>
      </c>
      <c r="D160" s="205">
        <f t="shared" si="5"/>
        <v>1.0134000000000001</v>
      </c>
      <c r="E160" s="229">
        <f>C160/F160</f>
        <v>1</v>
      </c>
      <c r="F160" s="191">
        <v>151</v>
      </c>
      <c r="G160" s="201">
        <f t="shared" si="4"/>
        <v>302</v>
      </c>
    </row>
    <row r="161" spans="1:7">
      <c r="A161" s="8" t="s">
        <v>192</v>
      </c>
      <c r="B161" s="203">
        <v>149</v>
      </c>
      <c r="C161" s="204">
        <v>151</v>
      </c>
      <c r="D161" s="205">
        <f t="shared" si="5"/>
        <v>1.0134000000000001</v>
      </c>
      <c r="E161" s="229">
        <f>C161/F161</f>
        <v>1.3363</v>
      </c>
      <c r="F161" s="191">
        <v>113</v>
      </c>
      <c r="G161" s="201">
        <f t="shared" si="4"/>
        <v>302</v>
      </c>
    </row>
    <row r="162" spans="1:7" hidden="1">
      <c r="A162" s="8" t="s">
        <v>193</v>
      </c>
      <c r="B162" s="203"/>
      <c r="C162" s="204">
        <v>0</v>
      </c>
      <c r="D162" s="205"/>
      <c r="E162" s="229"/>
      <c r="F162" s="191">
        <v>0</v>
      </c>
      <c r="G162" s="201">
        <f t="shared" si="4"/>
        <v>0</v>
      </c>
    </row>
    <row r="163" spans="1:7" hidden="1">
      <c r="A163" s="8" t="s">
        <v>194</v>
      </c>
      <c r="B163" s="203"/>
      <c r="C163" s="204">
        <v>0</v>
      </c>
      <c r="D163" s="205"/>
      <c r="E163" s="229"/>
      <c r="F163" s="191">
        <v>0</v>
      </c>
      <c r="G163" s="201">
        <f t="shared" si="4"/>
        <v>0</v>
      </c>
    </row>
    <row r="164" spans="1:7" hidden="1">
      <c r="A164" s="283" t="s">
        <v>291</v>
      </c>
      <c r="B164" s="203"/>
      <c r="C164" s="204">
        <v>0</v>
      </c>
      <c r="D164" s="205"/>
      <c r="E164" s="229"/>
      <c r="F164" s="191">
        <v>0</v>
      </c>
      <c r="G164" s="201">
        <f t="shared" si="4"/>
        <v>0</v>
      </c>
    </row>
    <row r="165" spans="1:7" hidden="1">
      <c r="A165" s="283" t="s">
        <v>292</v>
      </c>
      <c r="B165" s="203"/>
      <c r="C165" s="204">
        <v>0</v>
      </c>
      <c r="D165" s="205"/>
      <c r="E165" s="229"/>
      <c r="F165" s="191">
        <v>0</v>
      </c>
      <c r="G165" s="201">
        <f t="shared" si="4"/>
        <v>0</v>
      </c>
    </row>
    <row r="166" spans="1:7" hidden="1">
      <c r="A166" s="283" t="s">
        <v>293</v>
      </c>
      <c r="B166" s="203"/>
      <c r="C166" s="204">
        <v>0</v>
      </c>
      <c r="D166" s="205"/>
      <c r="E166" s="229"/>
      <c r="F166" s="191">
        <v>0</v>
      </c>
      <c r="G166" s="201">
        <f t="shared" si="4"/>
        <v>0</v>
      </c>
    </row>
    <row r="167" spans="1:7" hidden="1">
      <c r="A167" s="283" t="s">
        <v>294</v>
      </c>
      <c r="B167" s="203"/>
      <c r="C167" s="204">
        <v>0</v>
      </c>
      <c r="D167" s="205"/>
      <c r="E167" s="229"/>
      <c r="F167" s="191">
        <v>0</v>
      </c>
      <c r="G167" s="201">
        <f t="shared" si="4"/>
        <v>0</v>
      </c>
    </row>
    <row r="168" spans="1:7" hidden="1">
      <c r="A168" s="283" t="s">
        <v>295</v>
      </c>
      <c r="B168" s="203"/>
      <c r="C168" s="204">
        <v>0</v>
      </c>
      <c r="D168" s="205"/>
      <c r="E168" s="229"/>
      <c r="F168" s="191">
        <v>6</v>
      </c>
      <c r="G168" s="201">
        <f t="shared" si="4"/>
        <v>0</v>
      </c>
    </row>
    <row r="169" spans="1:7" hidden="1">
      <c r="A169" s="283" t="s">
        <v>296</v>
      </c>
      <c r="B169" s="203"/>
      <c r="C169" s="204">
        <v>0</v>
      </c>
      <c r="D169" s="205"/>
      <c r="E169" s="229"/>
      <c r="F169" s="191">
        <v>21</v>
      </c>
      <c r="G169" s="201">
        <f t="shared" si="4"/>
        <v>0</v>
      </c>
    </row>
    <row r="170" spans="1:7" hidden="1">
      <c r="A170" s="283" t="s">
        <v>235</v>
      </c>
      <c r="B170" s="203"/>
      <c r="C170" s="204">
        <v>0</v>
      </c>
      <c r="D170" s="205"/>
      <c r="E170" s="229"/>
      <c r="F170" s="191">
        <v>0</v>
      </c>
      <c r="G170" s="201">
        <f t="shared" si="4"/>
        <v>0</v>
      </c>
    </row>
    <row r="171" spans="1:7" hidden="1">
      <c r="A171" s="283" t="s">
        <v>201</v>
      </c>
      <c r="B171" s="203"/>
      <c r="C171" s="204">
        <v>0</v>
      </c>
      <c r="D171" s="205"/>
      <c r="E171" s="229"/>
      <c r="F171" s="191">
        <v>0</v>
      </c>
      <c r="G171" s="201">
        <f t="shared" si="4"/>
        <v>0</v>
      </c>
    </row>
    <row r="172" spans="1:7" hidden="1">
      <c r="A172" s="283" t="s">
        <v>297</v>
      </c>
      <c r="B172" s="203"/>
      <c r="C172" s="204">
        <v>0</v>
      </c>
      <c r="D172" s="205"/>
      <c r="E172" s="229">
        <f>C172/F172</f>
        <v>0</v>
      </c>
      <c r="F172" s="191">
        <v>11</v>
      </c>
      <c r="G172" s="201">
        <f t="shared" si="4"/>
        <v>0</v>
      </c>
    </row>
    <row r="173" spans="1:7">
      <c r="A173" s="283" t="s">
        <v>298</v>
      </c>
      <c r="B173" s="202">
        <f>SUM(B174:B174)</f>
        <v>71</v>
      </c>
      <c r="C173" s="204">
        <v>84</v>
      </c>
      <c r="D173" s="205">
        <f t="shared" si="5"/>
        <v>1.1831</v>
      </c>
      <c r="E173" s="229">
        <f>C173/F173</f>
        <v>1.3125</v>
      </c>
      <c r="F173" s="191">
        <v>64</v>
      </c>
      <c r="G173" s="201">
        <f t="shared" si="4"/>
        <v>157</v>
      </c>
    </row>
    <row r="174" spans="1:7">
      <c r="A174" s="283" t="s">
        <v>192</v>
      </c>
      <c r="B174" s="203">
        <v>71</v>
      </c>
      <c r="C174" s="204">
        <v>69</v>
      </c>
      <c r="D174" s="205">
        <f t="shared" si="5"/>
        <v>0.9718</v>
      </c>
      <c r="E174" s="229">
        <f>C174/F174</f>
        <v>1.0781000000000001</v>
      </c>
      <c r="F174" s="191">
        <v>64</v>
      </c>
      <c r="G174" s="201">
        <f t="shared" si="4"/>
        <v>142</v>
      </c>
    </row>
    <row r="175" spans="1:7" hidden="1">
      <c r="A175" s="8" t="s">
        <v>193</v>
      </c>
      <c r="B175" s="203"/>
      <c r="C175" s="204">
        <v>0</v>
      </c>
      <c r="D175" s="205"/>
      <c r="E175" s="229"/>
      <c r="F175" s="191">
        <v>0</v>
      </c>
      <c r="G175" s="201">
        <f t="shared" si="4"/>
        <v>0</v>
      </c>
    </row>
    <row r="176" spans="1:7" hidden="1">
      <c r="A176" s="8" t="s">
        <v>194</v>
      </c>
      <c r="B176" s="203"/>
      <c r="C176" s="204">
        <v>0</v>
      </c>
      <c r="D176" s="205"/>
      <c r="E176" s="229"/>
      <c r="F176" s="191">
        <v>0</v>
      </c>
      <c r="G176" s="201">
        <f t="shared" si="4"/>
        <v>0</v>
      </c>
    </row>
    <row r="177" spans="1:7" hidden="1">
      <c r="A177" s="8" t="s">
        <v>299</v>
      </c>
      <c r="B177" s="203"/>
      <c r="C177" s="204">
        <v>0</v>
      </c>
      <c r="D177" s="205"/>
      <c r="E177" s="229"/>
      <c r="F177" s="191">
        <v>0</v>
      </c>
      <c r="G177" s="201">
        <f t="shared" si="4"/>
        <v>0</v>
      </c>
    </row>
    <row r="178" spans="1:7" hidden="1">
      <c r="A178" s="8" t="s">
        <v>201</v>
      </c>
      <c r="B178" s="203"/>
      <c r="C178" s="204">
        <v>0</v>
      </c>
      <c r="D178" s="205"/>
      <c r="E178" s="229"/>
      <c r="F178" s="191">
        <v>0</v>
      </c>
      <c r="G178" s="201">
        <f t="shared" si="4"/>
        <v>0</v>
      </c>
    </row>
    <row r="179" spans="1:7">
      <c r="A179" s="8" t="s">
        <v>300</v>
      </c>
      <c r="B179" s="203"/>
      <c r="C179" s="204">
        <v>15</v>
      </c>
      <c r="D179" s="205"/>
      <c r="E179" s="229"/>
      <c r="F179" s="191">
        <v>0</v>
      </c>
      <c r="G179" s="201">
        <f t="shared" si="4"/>
        <v>15</v>
      </c>
    </row>
    <row r="180" spans="1:7" hidden="1">
      <c r="A180" s="8" t="s">
        <v>301</v>
      </c>
      <c r="B180" s="203"/>
      <c r="C180" s="204">
        <v>0</v>
      </c>
      <c r="D180" s="205"/>
      <c r="E180" s="229"/>
      <c r="F180" s="191">
        <v>5</v>
      </c>
      <c r="G180" s="201">
        <f t="shared" si="4"/>
        <v>0</v>
      </c>
    </row>
    <row r="181" spans="1:7" hidden="1">
      <c r="A181" s="8" t="s">
        <v>192</v>
      </c>
      <c r="B181" s="203"/>
      <c r="C181" s="204">
        <v>0</v>
      </c>
      <c r="D181" s="205"/>
      <c r="E181" s="229"/>
      <c r="F181" s="191">
        <v>5</v>
      </c>
      <c r="G181" s="201">
        <f t="shared" si="4"/>
        <v>0</v>
      </c>
    </row>
    <row r="182" spans="1:7" hidden="1">
      <c r="A182" s="8" t="s">
        <v>193</v>
      </c>
      <c r="B182" s="203"/>
      <c r="C182" s="204">
        <v>0</v>
      </c>
      <c r="D182" s="205"/>
      <c r="E182" s="229"/>
      <c r="F182" s="191">
        <v>0</v>
      </c>
      <c r="G182" s="201">
        <f t="shared" si="4"/>
        <v>0</v>
      </c>
    </row>
    <row r="183" spans="1:7" hidden="1">
      <c r="A183" s="8" t="s">
        <v>194</v>
      </c>
      <c r="B183" s="203"/>
      <c r="C183" s="204">
        <v>0</v>
      </c>
      <c r="D183" s="205"/>
      <c r="E183" s="229"/>
      <c r="F183" s="191">
        <v>0</v>
      </c>
      <c r="G183" s="201">
        <f t="shared" si="4"/>
        <v>0</v>
      </c>
    </row>
    <row r="184" spans="1:7" hidden="1">
      <c r="A184" s="8" t="s">
        <v>302</v>
      </c>
      <c r="B184" s="203"/>
      <c r="C184" s="204">
        <v>0</v>
      </c>
      <c r="D184" s="205"/>
      <c r="E184" s="229"/>
      <c r="F184" s="191">
        <v>0</v>
      </c>
      <c r="G184" s="201">
        <f t="shared" si="4"/>
        <v>0</v>
      </c>
    </row>
    <row r="185" spans="1:7" hidden="1">
      <c r="A185" s="8" t="s">
        <v>201</v>
      </c>
      <c r="B185" s="203"/>
      <c r="C185" s="204">
        <v>0</v>
      </c>
      <c r="D185" s="205"/>
      <c r="E185" s="229"/>
      <c r="F185" s="191">
        <v>0</v>
      </c>
      <c r="G185" s="201">
        <f t="shared" si="4"/>
        <v>0</v>
      </c>
    </row>
    <row r="186" spans="1:7" hidden="1">
      <c r="A186" s="8" t="s">
        <v>303</v>
      </c>
      <c r="B186" s="203"/>
      <c r="C186" s="204">
        <v>0</v>
      </c>
      <c r="D186" s="205"/>
      <c r="E186" s="229"/>
      <c r="F186" s="191">
        <v>0</v>
      </c>
      <c r="G186" s="201">
        <f t="shared" si="4"/>
        <v>0</v>
      </c>
    </row>
    <row r="187" spans="1:7">
      <c r="A187" s="8" t="s">
        <v>304</v>
      </c>
      <c r="B187" s="202">
        <f>SUM(B188:B188)</f>
        <v>77</v>
      </c>
      <c r="C187" s="204">
        <v>176</v>
      </c>
      <c r="D187" s="205">
        <f t="shared" si="5"/>
        <v>2.2856999999999998</v>
      </c>
      <c r="E187" s="229">
        <f>C187/F187</f>
        <v>0.67179999999999995</v>
      </c>
      <c r="F187" s="191">
        <v>262</v>
      </c>
      <c r="G187" s="201">
        <f t="shared" si="4"/>
        <v>256</v>
      </c>
    </row>
    <row r="188" spans="1:7">
      <c r="A188" s="8" t="s">
        <v>192</v>
      </c>
      <c r="B188" s="203">
        <v>77</v>
      </c>
      <c r="C188" s="204">
        <v>0</v>
      </c>
      <c r="D188" s="205">
        <f t="shared" si="5"/>
        <v>0</v>
      </c>
      <c r="E188" s="229"/>
      <c r="F188" s="191">
        <v>0</v>
      </c>
      <c r="G188" s="201">
        <f t="shared" si="4"/>
        <v>77</v>
      </c>
    </row>
    <row r="189" spans="1:7" hidden="1">
      <c r="A189" s="8" t="s">
        <v>193</v>
      </c>
      <c r="B189" s="203"/>
      <c r="C189" s="204">
        <v>0</v>
      </c>
      <c r="D189" s="205"/>
      <c r="E189" s="229"/>
      <c r="F189" s="191">
        <v>0</v>
      </c>
      <c r="G189" s="201">
        <f t="shared" si="4"/>
        <v>0</v>
      </c>
    </row>
    <row r="190" spans="1:7" hidden="1">
      <c r="A190" s="8" t="s">
        <v>194</v>
      </c>
      <c r="B190" s="203"/>
      <c r="C190" s="204">
        <v>0</v>
      </c>
      <c r="D190" s="205"/>
      <c r="E190" s="229"/>
      <c r="F190" s="191">
        <v>0</v>
      </c>
      <c r="G190" s="201">
        <f t="shared" si="4"/>
        <v>0</v>
      </c>
    </row>
    <row r="191" spans="1:7" hidden="1">
      <c r="A191" s="8" t="s">
        <v>305</v>
      </c>
      <c r="B191" s="203"/>
      <c r="C191" s="204">
        <v>0</v>
      </c>
      <c r="D191" s="205"/>
      <c r="E191" s="229"/>
      <c r="F191" s="191">
        <v>0</v>
      </c>
      <c r="G191" s="201">
        <f t="shared" si="4"/>
        <v>0</v>
      </c>
    </row>
    <row r="192" spans="1:7" hidden="1">
      <c r="A192" s="8" t="s">
        <v>306</v>
      </c>
      <c r="B192" s="203"/>
      <c r="C192" s="204">
        <v>0</v>
      </c>
      <c r="D192" s="205"/>
      <c r="E192" s="229">
        <f>C192/F192</f>
        <v>0</v>
      </c>
      <c r="F192" s="191">
        <v>12</v>
      </c>
      <c r="G192" s="201">
        <f t="shared" si="4"/>
        <v>0</v>
      </c>
    </row>
    <row r="193" spans="1:7">
      <c r="A193" s="8" t="s">
        <v>307</v>
      </c>
      <c r="B193" s="203"/>
      <c r="C193" s="204">
        <v>176</v>
      </c>
      <c r="D193" s="205"/>
      <c r="E193" s="229">
        <f>C193/F193</f>
        <v>0.70399999999999996</v>
      </c>
      <c r="F193" s="191">
        <v>250</v>
      </c>
      <c r="G193" s="201">
        <f t="shared" si="4"/>
        <v>177</v>
      </c>
    </row>
    <row r="194" spans="1:7" hidden="1">
      <c r="A194" s="8" t="s">
        <v>201</v>
      </c>
      <c r="B194" s="203"/>
      <c r="C194" s="204">
        <v>0</v>
      </c>
      <c r="D194" s="205"/>
      <c r="E194" s="229"/>
      <c r="F194" s="191">
        <v>0</v>
      </c>
      <c r="G194" s="201">
        <f t="shared" si="4"/>
        <v>0</v>
      </c>
    </row>
    <row r="195" spans="1:7" hidden="1">
      <c r="A195" s="8" t="s">
        <v>308</v>
      </c>
      <c r="B195" s="203"/>
      <c r="C195" s="204">
        <v>0</v>
      </c>
      <c r="D195" s="205"/>
      <c r="E195" s="229"/>
      <c r="F195" s="191">
        <v>0</v>
      </c>
      <c r="G195" s="201">
        <f t="shared" si="4"/>
        <v>0</v>
      </c>
    </row>
    <row r="196" spans="1:7">
      <c r="A196" s="8" t="s">
        <v>309</v>
      </c>
      <c r="B196" s="202">
        <f>SUM(B197:B197)</f>
        <v>128</v>
      </c>
      <c r="C196" s="204">
        <v>156</v>
      </c>
      <c r="D196" s="205">
        <f t="shared" si="5"/>
        <v>1.2188000000000001</v>
      </c>
      <c r="E196" s="229">
        <f>C196/F196</f>
        <v>1.1304000000000001</v>
      </c>
      <c r="F196" s="191">
        <v>138</v>
      </c>
      <c r="G196" s="201">
        <f t="shared" si="4"/>
        <v>286</v>
      </c>
    </row>
    <row r="197" spans="1:7">
      <c r="A197" s="8" t="s">
        <v>192</v>
      </c>
      <c r="B197" s="203">
        <v>128</v>
      </c>
      <c r="C197" s="204">
        <v>110</v>
      </c>
      <c r="D197" s="205">
        <f t="shared" ref="D197:D253" si="6">C197/B197</f>
        <v>0.85940000000000005</v>
      </c>
      <c r="E197" s="229">
        <f>C197/F197</f>
        <v>1.0185</v>
      </c>
      <c r="F197" s="191">
        <v>108</v>
      </c>
      <c r="G197" s="201">
        <f t="shared" ref="G197:G260" si="7">SUM(B197:E197)</f>
        <v>240</v>
      </c>
    </row>
    <row r="198" spans="1:7" hidden="1">
      <c r="A198" s="8" t="s">
        <v>193</v>
      </c>
      <c r="B198" s="203"/>
      <c r="C198" s="204">
        <v>0</v>
      </c>
      <c r="D198" s="205"/>
      <c r="E198" s="229"/>
      <c r="F198" s="191">
        <v>0</v>
      </c>
      <c r="G198" s="201">
        <f t="shared" si="7"/>
        <v>0</v>
      </c>
    </row>
    <row r="199" spans="1:7" hidden="1">
      <c r="A199" s="8" t="s">
        <v>194</v>
      </c>
      <c r="B199" s="203"/>
      <c r="C199" s="204">
        <v>0</v>
      </c>
      <c r="D199" s="205"/>
      <c r="E199" s="229"/>
      <c r="F199" s="191">
        <v>0</v>
      </c>
      <c r="G199" s="201">
        <f t="shared" si="7"/>
        <v>0</v>
      </c>
    </row>
    <row r="200" spans="1:7">
      <c r="A200" s="8" t="s">
        <v>310</v>
      </c>
      <c r="B200" s="203"/>
      <c r="C200" s="204">
        <v>46</v>
      </c>
      <c r="D200" s="205"/>
      <c r="E200" s="229">
        <f>C200/F200</f>
        <v>5.1111000000000004</v>
      </c>
      <c r="F200" s="191">
        <v>9</v>
      </c>
      <c r="G200" s="201">
        <f t="shared" si="7"/>
        <v>51</v>
      </c>
    </row>
    <row r="201" spans="1:7" hidden="1">
      <c r="A201" s="8" t="s">
        <v>311</v>
      </c>
      <c r="B201" s="203"/>
      <c r="C201" s="204">
        <v>0</v>
      </c>
      <c r="D201" s="205"/>
      <c r="E201" s="229">
        <f>C201/F201</f>
        <v>0</v>
      </c>
      <c r="F201" s="191">
        <v>21</v>
      </c>
      <c r="G201" s="201">
        <f t="shared" si="7"/>
        <v>0</v>
      </c>
    </row>
    <row r="202" spans="1:7">
      <c r="A202" s="8" t="s">
        <v>312</v>
      </c>
      <c r="B202" s="202">
        <f>SUM(B203:B203)</f>
        <v>60</v>
      </c>
      <c r="C202" s="204">
        <v>106</v>
      </c>
      <c r="D202" s="205">
        <f t="shared" si="6"/>
        <v>1.7666999999999999</v>
      </c>
      <c r="E202" s="229">
        <f>C202/F202</f>
        <v>1.8929</v>
      </c>
      <c r="F202" s="191">
        <v>56</v>
      </c>
      <c r="G202" s="201">
        <f t="shared" si="7"/>
        <v>170</v>
      </c>
    </row>
    <row r="203" spans="1:7">
      <c r="A203" s="8" t="s">
        <v>192</v>
      </c>
      <c r="B203" s="203">
        <v>60</v>
      </c>
      <c r="C203" s="204">
        <v>75</v>
      </c>
      <c r="D203" s="205">
        <f t="shared" si="6"/>
        <v>1.25</v>
      </c>
      <c r="E203" s="229">
        <f>C203/F203</f>
        <v>1.3392999999999999</v>
      </c>
      <c r="F203" s="191">
        <v>56</v>
      </c>
      <c r="G203" s="201">
        <f t="shared" si="7"/>
        <v>138</v>
      </c>
    </row>
    <row r="204" spans="1:7" hidden="1">
      <c r="A204" s="8" t="s">
        <v>193</v>
      </c>
      <c r="B204" s="203"/>
      <c r="C204" s="204">
        <v>0</v>
      </c>
      <c r="D204" s="205"/>
      <c r="E204" s="229"/>
      <c r="F204" s="191">
        <v>0</v>
      </c>
      <c r="G204" s="201">
        <f t="shared" si="7"/>
        <v>0</v>
      </c>
    </row>
    <row r="205" spans="1:7" hidden="1">
      <c r="A205" s="8" t="s">
        <v>194</v>
      </c>
      <c r="B205" s="203"/>
      <c r="C205" s="204">
        <v>0</v>
      </c>
      <c r="D205" s="205"/>
      <c r="E205" s="229"/>
      <c r="F205" s="191">
        <v>0</v>
      </c>
      <c r="G205" s="201">
        <f t="shared" si="7"/>
        <v>0</v>
      </c>
    </row>
    <row r="206" spans="1:7" hidden="1">
      <c r="A206" s="8" t="s">
        <v>206</v>
      </c>
      <c r="B206" s="203"/>
      <c r="C206" s="204">
        <v>0</v>
      </c>
      <c r="D206" s="205"/>
      <c r="E206" s="229"/>
      <c r="F206" s="191">
        <v>0</v>
      </c>
      <c r="G206" s="201">
        <f t="shared" si="7"/>
        <v>0</v>
      </c>
    </row>
    <row r="207" spans="1:7" hidden="1">
      <c r="A207" s="8" t="s">
        <v>201</v>
      </c>
      <c r="B207" s="203"/>
      <c r="C207" s="204">
        <v>0</v>
      </c>
      <c r="D207" s="205"/>
      <c r="E207" s="229"/>
      <c r="F207" s="191">
        <v>0</v>
      </c>
      <c r="G207" s="201">
        <f t="shared" si="7"/>
        <v>0</v>
      </c>
    </row>
    <row r="208" spans="1:7">
      <c r="A208" s="8" t="s">
        <v>313</v>
      </c>
      <c r="B208" s="203"/>
      <c r="C208" s="204">
        <v>31</v>
      </c>
      <c r="D208" s="205"/>
      <c r="E208" s="229"/>
      <c r="F208" s="191">
        <v>0</v>
      </c>
      <c r="G208" s="201">
        <f t="shared" si="7"/>
        <v>31</v>
      </c>
    </row>
    <row r="209" spans="1:7">
      <c r="A209" s="8" t="s">
        <v>314</v>
      </c>
      <c r="B209" s="202">
        <f>SUM(B210:B210)</f>
        <v>319</v>
      </c>
      <c r="C209" s="204">
        <v>440</v>
      </c>
      <c r="D209" s="205">
        <f t="shared" si="6"/>
        <v>1.3793</v>
      </c>
      <c r="E209" s="229">
        <f>C209/F209</f>
        <v>1.2088000000000001</v>
      </c>
      <c r="F209" s="191">
        <v>364</v>
      </c>
      <c r="G209" s="201">
        <f t="shared" si="7"/>
        <v>762</v>
      </c>
    </row>
    <row r="210" spans="1:7">
      <c r="A210" s="8" t="s">
        <v>192</v>
      </c>
      <c r="B210" s="203">
        <v>319</v>
      </c>
      <c r="C210" s="204">
        <v>182</v>
      </c>
      <c r="D210" s="205">
        <f t="shared" si="6"/>
        <v>0.57050000000000001</v>
      </c>
      <c r="E210" s="229">
        <f>C210/F210</f>
        <v>0.91</v>
      </c>
      <c r="F210" s="191">
        <v>200</v>
      </c>
      <c r="G210" s="201">
        <f t="shared" si="7"/>
        <v>502</v>
      </c>
    </row>
    <row r="211" spans="1:7" hidden="1">
      <c r="A211" s="8" t="s">
        <v>193</v>
      </c>
      <c r="B211" s="203"/>
      <c r="C211" s="204">
        <v>0</v>
      </c>
      <c r="D211" s="205"/>
      <c r="E211" s="229">
        <f>C211/F211</f>
        <v>0</v>
      </c>
      <c r="F211" s="191">
        <v>8</v>
      </c>
      <c r="G211" s="201">
        <f t="shared" si="7"/>
        <v>0</v>
      </c>
    </row>
    <row r="212" spans="1:7" hidden="1">
      <c r="A212" s="8" t="s">
        <v>194</v>
      </c>
      <c r="B212" s="203"/>
      <c r="C212" s="204">
        <v>0</v>
      </c>
      <c r="D212" s="205"/>
      <c r="E212" s="229"/>
      <c r="F212" s="191">
        <v>0</v>
      </c>
      <c r="G212" s="201">
        <f t="shared" si="7"/>
        <v>0</v>
      </c>
    </row>
    <row r="213" spans="1:7" hidden="1">
      <c r="A213" s="8" t="s">
        <v>315</v>
      </c>
      <c r="B213" s="203"/>
      <c r="C213" s="204">
        <v>0</v>
      </c>
      <c r="D213" s="205"/>
      <c r="E213" s="229"/>
      <c r="F213" s="191">
        <v>0</v>
      </c>
      <c r="G213" s="201">
        <f t="shared" si="7"/>
        <v>0</v>
      </c>
    </row>
    <row r="214" spans="1:7" hidden="1">
      <c r="A214" s="8" t="s">
        <v>316</v>
      </c>
      <c r="B214" s="203"/>
      <c r="C214" s="204">
        <v>0</v>
      </c>
      <c r="D214" s="205"/>
      <c r="E214" s="229"/>
      <c r="F214" s="191">
        <v>0</v>
      </c>
      <c r="G214" s="201">
        <f t="shared" si="7"/>
        <v>0</v>
      </c>
    </row>
    <row r="215" spans="1:7">
      <c r="A215" s="8" t="s">
        <v>201</v>
      </c>
      <c r="B215" s="203"/>
      <c r="C215" s="204">
        <v>44</v>
      </c>
      <c r="D215" s="205"/>
      <c r="E215" s="229"/>
      <c r="F215" s="191">
        <v>0</v>
      </c>
      <c r="G215" s="201">
        <f t="shared" si="7"/>
        <v>44</v>
      </c>
    </row>
    <row r="216" spans="1:7">
      <c r="A216" s="8" t="s">
        <v>317</v>
      </c>
      <c r="B216" s="203"/>
      <c r="C216" s="204">
        <v>214</v>
      </c>
      <c r="D216" s="205"/>
      <c r="E216" s="229">
        <f>C216/F216</f>
        <v>1.3717999999999999</v>
      </c>
      <c r="F216" s="191">
        <v>156</v>
      </c>
      <c r="G216" s="201">
        <f t="shared" si="7"/>
        <v>215</v>
      </c>
    </row>
    <row r="217" spans="1:7">
      <c r="A217" s="8" t="s">
        <v>318</v>
      </c>
      <c r="B217" s="202">
        <f>SUM(B218:B218)</f>
        <v>730</v>
      </c>
      <c r="C217" s="204">
        <v>901</v>
      </c>
      <c r="D217" s="205">
        <f t="shared" si="6"/>
        <v>1.2342</v>
      </c>
      <c r="E217" s="229">
        <f>C217/F217</f>
        <v>1.0921000000000001</v>
      </c>
      <c r="F217" s="191">
        <v>825</v>
      </c>
      <c r="G217" s="201">
        <f t="shared" si="7"/>
        <v>1633</v>
      </c>
    </row>
    <row r="218" spans="1:7">
      <c r="A218" s="8" t="s">
        <v>192</v>
      </c>
      <c r="B218" s="203">
        <v>730</v>
      </c>
      <c r="C218" s="204">
        <v>561</v>
      </c>
      <c r="D218" s="205">
        <f t="shared" si="6"/>
        <v>0.76849999999999996</v>
      </c>
      <c r="E218" s="229">
        <f>C218/F218</f>
        <v>1.1987000000000001</v>
      </c>
      <c r="F218" s="191">
        <v>468</v>
      </c>
      <c r="G218" s="201">
        <f t="shared" si="7"/>
        <v>1293</v>
      </c>
    </row>
    <row r="219" spans="1:7" hidden="1">
      <c r="A219" s="8" t="s">
        <v>193</v>
      </c>
      <c r="B219" s="203"/>
      <c r="C219" s="204">
        <v>0</v>
      </c>
      <c r="D219" s="205"/>
      <c r="E219" s="229"/>
      <c r="F219" s="191">
        <v>0</v>
      </c>
      <c r="G219" s="201">
        <f t="shared" si="7"/>
        <v>0</v>
      </c>
    </row>
    <row r="220" spans="1:7" hidden="1">
      <c r="A220" s="8" t="s">
        <v>194</v>
      </c>
      <c r="B220" s="203"/>
      <c r="C220" s="204">
        <v>0</v>
      </c>
      <c r="D220" s="205"/>
      <c r="E220" s="229"/>
      <c r="F220" s="191">
        <v>0</v>
      </c>
      <c r="G220" s="201">
        <f t="shared" si="7"/>
        <v>0</v>
      </c>
    </row>
    <row r="221" spans="1:7" hidden="1">
      <c r="A221" s="8" t="s">
        <v>319</v>
      </c>
      <c r="B221" s="203"/>
      <c r="C221" s="204">
        <v>0</v>
      </c>
      <c r="D221" s="205"/>
      <c r="E221" s="229"/>
      <c r="F221" s="191">
        <v>0</v>
      </c>
      <c r="G221" s="201">
        <f t="shared" si="7"/>
        <v>0</v>
      </c>
    </row>
    <row r="222" spans="1:7" hidden="1">
      <c r="A222" s="8" t="s">
        <v>201</v>
      </c>
      <c r="B222" s="203"/>
      <c r="C222" s="204">
        <v>0</v>
      </c>
      <c r="D222" s="205"/>
      <c r="E222" s="229"/>
      <c r="F222" s="191">
        <v>0</v>
      </c>
      <c r="G222" s="201">
        <f t="shared" si="7"/>
        <v>0</v>
      </c>
    </row>
    <row r="223" spans="1:7" ht="27">
      <c r="A223" s="283" t="s">
        <v>320</v>
      </c>
      <c r="B223" s="203"/>
      <c r="C223" s="204">
        <v>340</v>
      </c>
      <c r="D223" s="205"/>
      <c r="E223" s="229">
        <f>C223/F223</f>
        <v>0.95240000000000002</v>
      </c>
      <c r="F223" s="191">
        <v>357</v>
      </c>
      <c r="G223" s="201">
        <f t="shared" si="7"/>
        <v>341</v>
      </c>
    </row>
    <row r="224" spans="1:7">
      <c r="A224" s="8" t="s">
        <v>321</v>
      </c>
      <c r="B224" s="202">
        <f>SUM(B225:B225)</f>
        <v>174</v>
      </c>
      <c r="C224" s="204">
        <v>325</v>
      </c>
      <c r="D224" s="205">
        <f t="shared" si="6"/>
        <v>1.8677999999999999</v>
      </c>
      <c r="E224" s="229">
        <f>C224/F224</f>
        <v>1.2846</v>
      </c>
      <c r="F224" s="191">
        <v>253</v>
      </c>
      <c r="G224" s="201">
        <f t="shared" si="7"/>
        <v>502</v>
      </c>
    </row>
    <row r="225" spans="1:7">
      <c r="A225" s="8" t="s">
        <v>192</v>
      </c>
      <c r="B225" s="203">
        <v>174</v>
      </c>
      <c r="C225" s="204">
        <v>126</v>
      </c>
      <c r="D225" s="205">
        <f t="shared" si="6"/>
        <v>0.72409999999999997</v>
      </c>
      <c r="E225" s="229">
        <f>C225/F225</f>
        <v>0.96179999999999999</v>
      </c>
      <c r="F225" s="191">
        <v>131</v>
      </c>
      <c r="G225" s="201">
        <f t="shared" si="7"/>
        <v>302</v>
      </c>
    </row>
    <row r="226" spans="1:7" hidden="1">
      <c r="A226" s="8" t="s">
        <v>193</v>
      </c>
      <c r="B226" s="203"/>
      <c r="C226" s="204">
        <v>0</v>
      </c>
      <c r="D226" s="205"/>
      <c r="E226" s="229"/>
      <c r="F226" s="191">
        <v>0</v>
      </c>
      <c r="G226" s="201">
        <f t="shared" si="7"/>
        <v>0</v>
      </c>
    </row>
    <row r="227" spans="1:7" hidden="1">
      <c r="A227" s="8" t="s">
        <v>194</v>
      </c>
      <c r="B227" s="203"/>
      <c r="C227" s="204">
        <v>0</v>
      </c>
      <c r="D227" s="205"/>
      <c r="E227" s="229"/>
      <c r="F227" s="191">
        <v>0</v>
      </c>
      <c r="G227" s="201">
        <f t="shared" si="7"/>
        <v>0</v>
      </c>
    </row>
    <row r="228" spans="1:7" hidden="1">
      <c r="A228" s="8" t="s">
        <v>201</v>
      </c>
      <c r="B228" s="203"/>
      <c r="C228" s="204">
        <v>0</v>
      </c>
      <c r="D228" s="205"/>
      <c r="E228" s="229"/>
      <c r="F228" s="191">
        <v>0</v>
      </c>
      <c r="G228" s="201">
        <f t="shared" si="7"/>
        <v>0</v>
      </c>
    </row>
    <row r="229" spans="1:7">
      <c r="A229" s="8" t="s">
        <v>322</v>
      </c>
      <c r="B229" s="203"/>
      <c r="C229" s="204">
        <v>199</v>
      </c>
      <c r="D229" s="205"/>
      <c r="E229" s="229">
        <f>C229/F229</f>
        <v>1.6311</v>
      </c>
      <c r="F229" s="191">
        <v>122</v>
      </c>
      <c r="G229" s="201">
        <f t="shared" si="7"/>
        <v>201</v>
      </c>
    </row>
    <row r="230" spans="1:7">
      <c r="A230" s="8" t="s">
        <v>323</v>
      </c>
      <c r="B230" s="202">
        <f>SUM(B231:B231)</f>
        <v>457</v>
      </c>
      <c r="C230" s="204">
        <v>627</v>
      </c>
      <c r="D230" s="205">
        <f t="shared" si="6"/>
        <v>1.3720000000000001</v>
      </c>
      <c r="E230" s="229">
        <f>C230/F230</f>
        <v>0.66490000000000005</v>
      </c>
      <c r="F230" s="191">
        <v>943</v>
      </c>
      <c r="G230" s="201">
        <f t="shared" si="7"/>
        <v>1086</v>
      </c>
    </row>
    <row r="231" spans="1:7">
      <c r="A231" s="8" t="s">
        <v>192</v>
      </c>
      <c r="B231" s="203">
        <v>457</v>
      </c>
      <c r="C231" s="204">
        <v>324</v>
      </c>
      <c r="D231" s="205">
        <f t="shared" si="6"/>
        <v>0.70899999999999996</v>
      </c>
      <c r="E231" s="229">
        <f>C231/F231</f>
        <v>1.0350999999999999</v>
      </c>
      <c r="F231" s="191">
        <v>313</v>
      </c>
      <c r="G231" s="201">
        <f t="shared" si="7"/>
        <v>783</v>
      </c>
    </row>
    <row r="232" spans="1:7" hidden="1">
      <c r="A232" s="8" t="s">
        <v>193</v>
      </c>
      <c r="B232" s="203"/>
      <c r="C232" s="204">
        <v>0</v>
      </c>
      <c r="D232" s="205"/>
      <c r="E232" s="229"/>
      <c r="F232" s="191">
        <v>0</v>
      </c>
      <c r="G232" s="201">
        <f t="shared" si="7"/>
        <v>0</v>
      </c>
    </row>
    <row r="233" spans="1:7" hidden="1">
      <c r="A233" s="8" t="s">
        <v>194</v>
      </c>
      <c r="B233" s="203"/>
      <c r="C233" s="204">
        <v>0</v>
      </c>
      <c r="D233" s="205"/>
      <c r="E233" s="229"/>
      <c r="F233" s="191">
        <v>0</v>
      </c>
      <c r="G233" s="201">
        <f t="shared" si="7"/>
        <v>0</v>
      </c>
    </row>
    <row r="234" spans="1:7" hidden="1">
      <c r="A234" s="8" t="s">
        <v>201</v>
      </c>
      <c r="B234" s="203"/>
      <c r="C234" s="204">
        <v>0</v>
      </c>
      <c r="D234" s="205"/>
      <c r="E234" s="229"/>
      <c r="F234" s="191">
        <v>0</v>
      </c>
      <c r="G234" s="201">
        <f t="shared" si="7"/>
        <v>0</v>
      </c>
    </row>
    <row r="235" spans="1:7">
      <c r="A235" s="8" t="s">
        <v>324</v>
      </c>
      <c r="B235" s="203"/>
      <c r="C235" s="204">
        <v>303</v>
      </c>
      <c r="D235" s="205"/>
      <c r="E235" s="229">
        <f>C235/F235</f>
        <v>0.48099999999999998</v>
      </c>
      <c r="F235" s="191">
        <v>630</v>
      </c>
      <c r="G235" s="201">
        <f t="shared" si="7"/>
        <v>303</v>
      </c>
    </row>
    <row r="236" spans="1:7">
      <c r="A236" s="8" t="s">
        <v>325</v>
      </c>
      <c r="B236" s="202">
        <f>SUM(B237:B237)</f>
        <v>126</v>
      </c>
      <c r="C236" s="204">
        <v>159</v>
      </c>
      <c r="D236" s="205">
        <f t="shared" si="6"/>
        <v>1.2619</v>
      </c>
      <c r="E236" s="229">
        <f>C236/F236</f>
        <v>1.089</v>
      </c>
      <c r="F236" s="191">
        <v>146</v>
      </c>
      <c r="G236" s="201">
        <f t="shared" si="7"/>
        <v>287</v>
      </c>
    </row>
    <row r="237" spans="1:7">
      <c r="A237" s="8" t="s">
        <v>192</v>
      </c>
      <c r="B237" s="203">
        <v>126</v>
      </c>
      <c r="C237" s="204">
        <v>134</v>
      </c>
      <c r="D237" s="205">
        <f t="shared" si="6"/>
        <v>1.0634999999999999</v>
      </c>
      <c r="E237" s="229">
        <f>C237/F237</f>
        <v>1.2181999999999999</v>
      </c>
      <c r="F237" s="191">
        <v>110</v>
      </c>
      <c r="G237" s="201">
        <f t="shared" si="7"/>
        <v>262</v>
      </c>
    </row>
    <row r="238" spans="1:7" hidden="1">
      <c r="A238" s="8" t="s">
        <v>193</v>
      </c>
      <c r="B238" s="203"/>
      <c r="C238" s="204">
        <v>0</v>
      </c>
      <c r="D238" s="205"/>
      <c r="E238" s="229"/>
      <c r="F238" s="191">
        <v>0</v>
      </c>
      <c r="G238" s="201">
        <f t="shared" si="7"/>
        <v>0</v>
      </c>
    </row>
    <row r="239" spans="1:7" hidden="1">
      <c r="A239" s="8" t="s">
        <v>194</v>
      </c>
      <c r="B239" s="203"/>
      <c r="C239" s="204">
        <v>0</v>
      </c>
      <c r="D239" s="205"/>
      <c r="E239" s="229"/>
      <c r="F239" s="191">
        <v>0</v>
      </c>
      <c r="G239" s="201">
        <f t="shared" si="7"/>
        <v>0</v>
      </c>
    </row>
    <row r="240" spans="1:7" hidden="1">
      <c r="A240" s="8" t="s">
        <v>201</v>
      </c>
      <c r="B240" s="203"/>
      <c r="C240" s="204">
        <v>0</v>
      </c>
      <c r="D240" s="205"/>
      <c r="E240" s="229"/>
      <c r="F240" s="191">
        <v>0</v>
      </c>
      <c r="G240" s="201">
        <f t="shared" si="7"/>
        <v>0</v>
      </c>
    </row>
    <row r="241" spans="1:7">
      <c r="A241" s="8" t="s">
        <v>326</v>
      </c>
      <c r="B241" s="203"/>
      <c r="C241" s="204">
        <v>25</v>
      </c>
      <c r="D241" s="205"/>
      <c r="E241" s="229">
        <f>C241/F241</f>
        <v>0.69440000000000002</v>
      </c>
      <c r="F241" s="191">
        <v>36</v>
      </c>
      <c r="G241" s="201">
        <f t="shared" si="7"/>
        <v>26</v>
      </c>
    </row>
    <row r="242" spans="1:7" hidden="1">
      <c r="A242" s="8" t="s">
        <v>327</v>
      </c>
      <c r="B242" s="203"/>
      <c r="C242" s="204">
        <v>0</v>
      </c>
      <c r="D242" s="205"/>
      <c r="E242" s="229"/>
      <c r="F242" s="191">
        <v>0</v>
      </c>
      <c r="G242" s="201">
        <f t="shared" si="7"/>
        <v>0</v>
      </c>
    </row>
    <row r="243" spans="1:7" hidden="1">
      <c r="A243" s="8" t="s">
        <v>192</v>
      </c>
      <c r="B243" s="203"/>
      <c r="C243" s="204">
        <v>0</v>
      </c>
      <c r="D243" s="205"/>
      <c r="E243" s="229"/>
      <c r="F243" s="191">
        <v>0</v>
      </c>
      <c r="G243" s="201">
        <f t="shared" si="7"/>
        <v>0</v>
      </c>
    </row>
    <row r="244" spans="1:7" hidden="1">
      <c r="A244" s="8" t="s">
        <v>193</v>
      </c>
      <c r="B244" s="203"/>
      <c r="C244" s="204">
        <v>0</v>
      </c>
      <c r="D244" s="205"/>
      <c r="E244" s="229"/>
      <c r="F244" s="191">
        <v>0</v>
      </c>
      <c r="G244" s="201">
        <f t="shared" si="7"/>
        <v>0</v>
      </c>
    </row>
    <row r="245" spans="1:7" hidden="1">
      <c r="A245" s="8" t="s">
        <v>194</v>
      </c>
      <c r="B245" s="203"/>
      <c r="C245" s="204">
        <v>0</v>
      </c>
      <c r="D245" s="205"/>
      <c r="E245" s="229"/>
      <c r="F245" s="191">
        <v>0</v>
      </c>
      <c r="G245" s="201">
        <f t="shared" si="7"/>
        <v>0</v>
      </c>
    </row>
    <row r="246" spans="1:7" hidden="1">
      <c r="A246" s="8" t="s">
        <v>201</v>
      </c>
      <c r="B246" s="203"/>
      <c r="C246" s="204">
        <v>0</v>
      </c>
      <c r="D246" s="205"/>
      <c r="E246" s="229"/>
      <c r="F246" s="191">
        <v>0</v>
      </c>
      <c r="G246" s="201">
        <f t="shared" si="7"/>
        <v>0</v>
      </c>
    </row>
    <row r="247" spans="1:7" hidden="1">
      <c r="A247" s="8" t="s">
        <v>328</v>
      </c>
      <c r="B247" s="203"/>
      <c r="C247" s="204">
        <v>0</v>
      </c>
      <c r="D247" s="205"/>
      <c r="E247" s="229"/>
      <c r="F247" s="191">
        <v>0</v>
      </c>
      <c r="G247" s="201">
        <f t="shared" si="7"/>
        <v>0</v>
      </c>
    </row>
    <row r="248" spans="1:7">
      <c r="A248" s="8" t="s">
        <v>329</v>
      </c>
      <c r="B248" s="202">
        <f>SUM(B249:B253)</f>
        <v>397</v>
      </c>
      <c r="C248" s="204">
        <v>496</v>
      </c>
      <c r="D248" s="205">
        <f t="shared" si="6"/>
        <v>1.2494000000000001</v>
      </c>
      <c r="E248" s="229">
        <f>C248/F248</f>
        <v>0.5282</v>
      </c>
      <c r="F248" s="191">
        <v>939</v>
      </c>
      <c r="G248" s="201">
        <f t="shared" si="7"/>
        <v>895</v>
      </c>
    </row>
    <row r="249" spans="1:7">
      <c r="A249" s="8" t="s">
        <v>192</v>
      </c>
      <c r="B249" s="203">
        <v>287</v>
      </c>
      <c r="C249" s="204">
        <v>344</v>
      </c>
      <c r="D249" s="205">
        <f t="shared" si="6"/>
        <v>1.1986000000000001</v>
      </c>
      <c r="E249" s="229">
        <f>C249/F249</f>
        <v>1.0954999999999999</v>
      </c>
      <c r="F249" s="191">
        <v>314</v>
      </c>
      <c r="G249" s="201">
        <f t="shared" si="7"/>
        <v>633</v>
      </c>
    </row>
    <row r="250" spans="1:7">
      <c r="A250" s="8" t="s">
        <v>193</v>
      </c>
      <c r="C250" s="204">
        <v>2</v>
      </c>
      <c r="D250" s="205"/>
      <c r="E250" s="229"/>
      <c r="F250" s="191">
        <v>0</v>
      </c>
      <c r="G250" s="201">
        <f t="shared" si="7"/>
        <v>2</v>
      </c>
    </row>
    <row r="251" spans="1:7" hidden="1">
      <c r="A251" s="8" t="s">
        <v>194</v>
      </c>
      <c r="B251" s="203"/>
      <c r="C251" s="204">
        <v>0</v>
      </c>
      <c r="D251" s="205"/>
      <c r="E251" s="229"/>
      <c r="F251" s="191">
        <v>0</v>
      </c>
      <c r="G251" s="201">
        <f t="shared" si="7"/>
        <v>0</v>
      </c>
    </row>
    <row r="252" spans="1:7" hidden="1">
      <c r="A252" s="8" t="s">
        <v>201</v>
      </c>
      <c r="B252" s="203"/>
      <c r="C252" s="204">
        <v>0</v>
      </c>
      <c r="D252" s="205"/>
      <c r="E252" s="229"/>
      <c r="F252" s="191">
        <v>0</v>
      </c>
      <c r="G252" s="201">
        <f t="shared" si="7"/>
        <v>0</v>
      </c>
    </row>
    <row r="253" spans="1:7">
      <c r="A253" s="8" t="s">
        <v>330</v>
      </c>
      <c r="B253" s="203">
        <v>110</v>
      </c>
      <c r="C253" s="204">
        <v>150</v>
      </c>
      <c r="D253" s="205">
        <f t="shared" si="6"/>
        <v>1.3635999999999999</v>
      </c>
      <c r="E253" s="229">
        <f>C253/F253</f>
        <v>0.24</v>
      </c>
      <c r="F253" s="191">
        <v>625</v>
      </c>
      <c r="G253" s="201">
        <f t="shared" si="7"/>
        <v>262</v>
      </c>
    </row>
    <row r="254" spans="1:7">
      <c r="A254" s="8" t="s">
        <v>331</v>
      </c>
      <c r="B254" s="203"/>
      <c r="C254" s="204">
        <v>109</v>
      </c>
      <c r="D254" s="205"/>
      <c r="E254" s="229">
        <f>C254/F254</f>
        <v>1.2528999999999999</v>
      </c>
      <c r="F254" s="191">
        <v>87</v>
      </c>
      <c r="G254" s="201">
        <f t="shared" si="7"/>
        <v>110</v>
      </c>
    </row>
    <row r="255" spans="1:7" hidden="1">
      <c r="A255" s="8" t="s">
        <v>332</v>
      </c>
      <c r="B255" s="203"/>
      <c r="C255" s="204">
        <v>0</v>
      </c>
      <c r="D255" s="205"/>
      <c r="E255" s="229"/>
      <c r="F255" s="191">
        <v>0</v>
      </c>
      <c r="G255" s="201">
        <f t="shared" si="7"/>
        <v>0</v>
      </c>
    </row>
    <row r="256" spans="1:7">
      <c r="A256" s="8" t="s">
        <v>333</v>
      </c>
      <c r="B256" s="203"/>
      <c r="C256" s="204">
        <v>109</v>
      </c>
      <c r="D256" s="205"/>
      <c r="E256" s="229">
        <f>C256/F256</f>
        <v>1.2528999999999999</v>
      </c>
      <c r="F256" s="191">
        <v>87</v>
      </c>
      <c r="G256" s="201">
        <f t="shared" si="7"/>
        <v>110</v>
      </c>
    </row>
    <row r="257" spans="1:7" hidden="1">
      <c r="A257" s="8" t="s">
        <v>334</v>
      </c>
      <c r="B257" s="203"/>
      <c r="C257" s="204">
        <v>0</v>
      </c>
      <c r="D257" s="205"/>
      <c r="E257" s="229"/>
      <c r="F257" s="191">
        <v>0</v>
      </c>
      <c r="G257" s="201">
        <f t="shared" si="7"/>
        <v>0</v>
      </c>
    </row>
    <row r="258" spans="1:7" hidden="1">
      <c r="A258" s="8" t="s">
        <v>335</v>
      </c>
      <c r="B258" s="203"/>
      <c r="C258" s="204">
        <v>0</v>
      </c>
      <c r="D258" s="205"/>
      <c r="E258" s="229"/>
      <c r="F258" s="191">
        <v>0</v>
      </c>
      <c r="G258" s="201">
        <f t="shared" si="7"/>
        <v>0</v>
      </c>
    </row>
    <row r="259" spans="1:7" hidden="1">
      <c r="A259" s="8" t="s">
        <v>192</v>
      </c>
      <c r="B259" s="203"/>
      <c r="C259" s="204">
        <v>0</v>
      </c>
      <c r="D259" s="205"/>
      <c r="E259" s="229"/>
      <c r="F259" s="191">
        <v>0</v>
      </c>
      <c r="G259" s="201">
        <f t="shared" si="7"/>
        <v>0</v>
      </c>
    </row>
    <row r="260" spans="1:7" hidden="1">
      <c r="A260" s="8" t="s">
        <v>193</v>
      </c>
      <c r="B260" s="203"/>
      <c r="C260" s="204">
        <v>0</v>
      </c>
      <c r="D260" s="205"/>
      <c r="E260" s="229"/>
      <c r="F260" s="191">
        <v>0</v>
      </c>
      <c r="G260" s="201">
        <f t="shared" si="7"/>
        <v>0</v>
      </c>
    </row>
    <row r="261" spans="1:7" hidden="1">
      <c r="A261" s="8" t="s">
        <v>194</v>
      </c>
      <c r="B261" s="203"/>
      <c r="C261" s="204">
        <v>0</v>
      </c>
      <c r="D261" s="205"/>
      <c r="E261" s="229"/>
      <c r="F261" s="191">
        <v>0</v>
      </c>
      <c r="G261" s="201">
        <f t="shared" ref="G261:G324" si="8">SUM(B261:E261)</f>
        <v>0</v>
      </c>
    </row>
    <row r="262" spans="1:7" hidden="1">
      <c r="A262" s="8" t="s">
        <v>319</v>
      </c>
      <c r="B262" s="203"/>
      <c r="C262" s="204">
        <v>0</v>
      </c>
      <c r="D262" s="205"/>
      <c r="E262" s="229"/>
      <c r="F262" s="191">
        <v>0</v>
      </c>
      <c r="G262" s="201">
        <f t="shared" si="8"/>
        <v>0</v>
      </c>
    </row>
    <row r="263" spans="1:7" hidden="1">
      <c r="A263" s="8" t="s">
        <v>201</v>
      </c>
      <c r="B263" s="203"/>
      <c r="C263" s="204">
        <v>0</v>
      </c>
      <c r="D263" s="205"/>
      <c r="E263" s="229"/>
      <c r="F263" s="191">
        <v>0</v>
      </c>
      <c r="G263" s="201">
        <f t="shared" si="8"/>
        <v>0</v>
      </c>
    </row>
    <row r="264" spans="1:7" hidden="1">
      <c r="A264" s="8" t="s">
        <v>336</v>
      </c>
      <c r="B264" s="203"/>
      <c r="C264" s="204">
        <v>0</v>
      </c>
      <c r="D264" s="205"/>
      <c r="E264" s="229"/>
      <c r="F264" s="191">
        <v>0</v>
      </c>
      <c r="G264" s="201">
        <f t="shared" si="8"/>
        <v>0</v>
      </c>
    </row>
    <row r="265" spans="1:7" hidden="1">
      <c r="A265" s="8" t="s">
        <v>337</v>
      </c>
      <c r="B265" s="203"/>
      <c r="C265" s="204">
        <v>0</v>
      </c>
      <c r="D265" s="205"/>
      <c r="E265" s="229"/>
      <c r="F265" s="191">
        <v>0</v>
      </c>
      <c r="G265" s="201">
        <f t="shared" si="8"/>
        <v>0</v>
      </c>
    </row>
    <row r="266" spans="1:7" hidden="1">
      <c r="A266" s="8" t="s">
        <v>338</v>
      </c>
      <c r="B266" s="203"/>
      <c r="C266" s="204">
        <v>0</v>
      </c>
      <c r="D266" s="205"/>
      <c r="E266" s="229"/>
      <c r="F266" s="191">
        <v>0</v>
      </c>
      <c r="G266" s="201">
        <f t="shared" si="8"/>
        <v>0</v>
      </c>
    </row>
    <row r="267" spans="1:7" hidden="1">
      <c r="A267" s="8" t="s">
        <v>339</v>
      </c>
      <c r="B267" s="203"/>
      <c r="C267" s="204">
        <v>0</v>
      </c>
      <c r="D267" s="205"/>
      <c r="E267" s="229"/>
      <c r="F267" s="191">
        <v>0</v>
      </c>
      <c r="G267" s="201">
        <f t="shared" si="8"/>
        <v>0</v>
      </c>
    </row>
    <row r="268" spans="1:7" hidden="1">
      <c r="A268" s="8" t="s">
        <v>340</v>
      </c>
      <c r="B268" s="203"/>
      <c r="C268" s="204">
        <v>0</v>
      </c>
      <c r="D268" s="205"/>
      <c r="E268" s="229"/>
      <c r="F268" s="191">
        <v>0</v>
      </c>
      <c r="G268" s="201">
        <f t="shared" si="8"/>
        <v>0</v>
      </c>
    </row>
    <row r="269" spans="1:7" hidden="1">
      <c r="A269" s="8" t="s">
        <v>341</v>
      </c>
      <c r="B269" s="203"/>
      <c r="C269" s="204">
        <v>0</v>
      </c>
      <c r="D269" s="205"/>
      <c r="E269" s="229"/>
      <c r="F269" s="191">
        <v>0</v>
      </c>
      <c r="G269" s="201">
        <f t="shared" si="8"/>
        <v>0</v>
      </c>
    </row>
    <row r="270" spans="1:7" hidden="1">
      <c r="A270" s="8" t="s">
        <v>342</v>
      </c>
      <c r="B270" s="203"/>
      <c r="C270" s="204">
        <v>0</v>
      </c>
      <c r="D270" s="205"/>
      <c r="E270" s="229"/>
      <c r="F270" s="191">
        <v>0</v>
      </c>
      <c r="G270" s="201">
        <f t="shared" si="8"/>
        <v>0</v>
      </c>
    </row>
    <row r="271" spans="1:7" hidden="1">
      <c r="A271" s="8" t="s">
        <v>343</v>
      </c>
      <c r="B271" s="203"/>
      <c r="C271" s="204">
        <v>0</v>
      </c>
      <c r="D271" s="205"/>
      <c r="E271" s="229"/>
      <c r="F271" s="191">
        <v>0</v>
      </c>
      <c r="G271" s="201">
        <f t="shared" si="8"/>
        <v>0</v>
      </c>
    </row>
    <row r="272" spans="1:7" hidden="1">
      <c r="A272" s="8" t="s">
        <v>344</v>
      </c>
      <c r="B272" s="203"/>
      <c r="C272" s="204">
        <v>0</v>
      </c>
      <c r="D272" s="205"/>
      <c r="E272" s="229"/>
      <c r="F272" s="191">
        <v>0</v>
      </c>
      <c r="G272" s="201">
        <f t="shared" si="8"/>
        <v>0</v>
      </c>
    </row>
    <row r="273" spans="1:7" hidden="1">
      <c r="A273" s="8" t="s">
        <v>345</v>
      </c>
      <c r="B273" s="203"/>
      <c r="C273" s="204">
        <v>0</v>
      </c>
      <c r="D273" s="205"/>
      <c r="E273" s="229"/>
      <c r="F273" s="191">
        <v>0</v>
      </c>
      <c r="G273" s="201">
        <f t="shared" si="8"/>
        <v>0</v>
      </c>
    </row>
    <row r="274" spans="1:7" hidden="1">
      <c r="A274" s="8" t="s">
        <v>346</v>
      </c>
      <c r="B274" s="203"/>
      <c r="C274" s="204">
        <v>0</v>
      </c>
      <c r="D274" s="205"/>
      <c r="E274" s="229"/>
      <c r="F274" s="191">
        <v>0</v>
      </c>
      <c r="G274" s="201">
        <f t="shared" si="8"/>
        <v>0</v>
      </c>
    </row>
    <row r="275" spans="1:7" hidden="1">
      <c r="A275" s="8" t="s">
        <v>347</v>
      </c>
      <c r="B275" s="203"/>
      <c r="C275" s="204">
        <v>0</v>
      </c>
      <c r="D275" s="205"/>
      <c r="E275" s="229"/>
      <c r="F275" s="191">
        <v>0</v>
      </c>
      <c r="G275" s="201">
        <f t="shared" si="8"/>
        <v>0</v>
      </c>
    </row>
    <row r="276" spans="1:7" hidden="1">
      <c r="A276" s="8" t="s">
        <v>348</v>
      </c>
      <c r="B276" s="203"/>
      <c r="C276" s="204">
        <v>0</v>
      </c>
      <c r="D276" s="205"/>
      <c r="E276" s="229"/>
      <c r="F276" s="191">
        <v>0</v>
      </c>
      <c r="G276" s="201">
        <f t="shared" si="8"/>
        <v>0</v>
      </c>
    </row>
    <row r="277" spans="1:7" hidden="1">
      <c r="A277" s="8" t="s">
        <v>349</v>
      </c>
      <c r="B277" s="203"/>
      <c r="C277" s="204">
        <v>0</v>
      </c>
      <c r="D277" s="205"/>
      <c r="E277" s="229"/>
      <c r="F277" s="191">
        <v>0</v>
      </c>
      <c r="G277" s="201">
        <f t="shared" si="8"/>
        <v>0</v>
      </c>
    </row>
    <row r="278" spans="1:7" hidden="1">
      <c r="A278" s="8" t="s">
        <v>350</v>
      </c>
      <c r="B278" s="203"/>
      <c r="C278" s="204">
        <v>0</v>
      </c>
      <c r="D278" s="205"/>
      <c r="E278" s="229"/>
      <c r="F278" s="191">
        <v>0</v>
      </c>
      <c r="G278" s="201">
        <f t="shared" si="8"/>
        <v>0</v>
      </c>
    </row>
    <row r="279" spans="1:7" hidden="1">
      <c r="A279" s="8" t="s">
        <v>351</v>
      </c>
      <c r="B279" s="203"/>
      <c r="C279" s="204">
        <v>0</v>
      </c>
      <c r="D279" s="205"/>
      <c r="E279" s="229"/>
      <c r="F279" s="191">
        <v>0</v>
      </c>
      <c r="G279" s="201">
        <f t="shared" si="8"/>
        <v>0</v>
      </c>
    </row>
    <row r="280" spans="1:7" hidden="1">
      <c r="A280" s="8" t="s">
        <v>352</v>
      </c>
      <c r="B280" s="203"/>
      <c r="C280" s="204">
        <v>0</v>
      </c>
      <c r="D280" s="205"/>
      <c r="E280" s="229"/>
      <c r="F280" s="191">
        <v>0</v>
      </c>
      <c r="G280" s="201">
        <f t="shared" si="8"/>
        <v>0</v>
      </c>
    </row>
    <row r="281" spans="1:7" hidden="1">
      <c r="A281" s="8" t="s">
        <v>353</v>
      </c>
      <c r="B281" s="203"/>
      <c r="C281" s="204">
        <v>0</v>
      </c>
      <c r="D281" s="205"/>
      <c r="E281" s="229"/>
      <c r="F281" s="191">
        <v>0</v>
      </c>
      <c r="G281" s="201">
        <f t="shared" si="8"/>
        <v>0</v>
      </c>
    </row>
    <row r="282" spans="1:7" hidden="1">
      <c r="A282" s="8" t="s">
        <v>354</v>
      </c>
      <c r="B282" s="203"/>
      <c r="C282" s="204">
        <v>0</v>
      </c>
      <c r="D282" s="205"/>
      <c r="E282" s="229"/>
      <c r="F282" s="191">
        <v>0</v>
      </c>
      <c r="G282" s="201">
        <f t="shared" si="8"/>
        <v>0</v>
      </c>
    </row>
    <row r="283" spans="1:7" hidden="1">
      <c r="A283" s="8" t="s">
        <v>355</v>
      </c>
      <c r="B283" s="203"/>
      <c r="C283" s="204">
        <v>0</v>
      </c>
      <c r="D283" s="205"/>
      <c r="E283" s="229"/>
      <c r="F283" s="191">
        <v>0</v>
      </c>
      <c r="G283" s="201">
        <f t="shared" si="8"/>
        <v>0</v>
      </c>
    </row>
    <row r="284" spans="1:7" hidden="1">
      <c r="A284" s="8" t="s">
        <v>356</v>
      </c>
      <c r="B284" s="203"/>
      <c r="C284" s="204">
        <v>0</v>
      </c>
      <c r="D284" s="205"/>
      <c r="E284" s="229"/>
      <c r="F284" s="191">
        <v>0</v>
      </c>
      <c r="G284" s="201">
        <f t="shared" si="8"/>
        <v>0</v>
      </c>
    </row>
    <row r="285" spans="1:7" hidden="1">
      <c r="A285" s="8" t="s">
        <v>357</v>
      </c>
      <c r="B285" s="203"/>
      <c r="C285" s="204">
        <v>0</v>
      </c>
      <c r="D285" s="205"/>
      <c r="E285" s="229"/>
      <c r="F285" s="191">
        <v>0</v>
      </c>
      <c r="G285" s="201">
        <f t="shared" si="8"/>
        <v>0</v>
      </c>
    </row>
    <row r="286" spans="1:7" hidden="1">
      <c r="A286" s="8" t="s">
        <v>358</v>
      </c>
      <c r="B286" s="203"/>
      <c r="C286" s="204">
        <v>0</v>
      </c>
      <c r="D286" s="205"/>
      <c r="E286" s="229"/>
      <c r="F286" s="191">
        <v>0</v>
      </c>
      <c r="G286" s="201">
        <f t="shared" si="8"/>
        <v>0</v>
      </c>
    </row>
    <row r="287" spans="1:7" hidden="1">
      <c r="A287" s="8" t="s">
        <v>359</v>
      </c>
      <c r="B287" s="203"/>
      <c r="C287" s="204">
        <v>0</v>
      </c>
      <c r="D287" s="205"/>
      <c r="E287" s="229"/>
      <c r="F287" s="191">
        <v>0</v>
      </c>
      <c r="G287" s="201">
        <f t="shared" si="8"/>
        <v>0</v>
      </c>
    </row>
    <row r="288" spans="1:7" hidden="1">
      <c r="A288" s="8" t="s">
        <v>360</v>
      </c>
      <c r="B288" s="203"/>
      <c r="C288" s="204">
        <v>0</v>
      </c>
      <c r="D288" s="205"/>
      <c r="E288" s="229"/>
      <c r="F288" s="191">
        <v>0</v>
      </c>
      <c r="G288" s="201">
        <f t="shared" si="8"/>
        <v>0</v>
      </c>
    </row>
    <row r="289" spans="1:7" hidden="1">
      <c r="A289" s="8" t="s">
        <v>361</v>
      </c>
      <c r="B289" s="203"/>
      <c r="C289" s="204">
        <v>0</v>
      </c>
      <c r="D289" s="205"/>
      <c r="E289" s="229"/>
      <c r="F289" s="191">
        <v>0</v>
      </c>
      <c r="G289" s="201">
        <f t="shared" si="8"/>
        <v>0</v>
      </c>
    </row>
    <row r="290" spans="1:7" hidden="1">
      <c r="A290" s="8" t="s">
        <v>362</v>
      </c>
      <c r="B290" s="203"/>
      <c r="C290" s="204">
        <v>0</v>
      </c>
      <c r="D290" s="205"/>
      <c r="E290" s="229"/>
      <c r="F290" s="191">
        <v>0</v>
      </c>
      <c r="G290" s="201">
        <f t="shared" si="8"/>
        <v>0</v>
      </c>
    </row>
    <row r="291" spans="1:7" hidden="1">
      <c r="A291" s="8" t="s">
        <v>363</v>
      </c>
      <c r="B291" s="203"/>
      <c r="C291" s="204">
        <v>0</v>
      </c>
      <c r="D291" s="205"/>
      <c r="E291" s="229"/>
      <c r="F291" s="191">
        <v>0</v>
      </c>
      <c r="G291" s="201">
        <f t="shared" si="8"/>
        <v>0</v>
      </c>
    </row>
    <row r="292" spans="1:7" hidden="1">
      <c r="A292" s="8" t="s">
        <v>364</v>
      </c>
      <c r="B292" s="203"/>
      <c r="C292" s="204">
        <v>0</v>
      </c>
      <c r="D292" s="205"/>
      <c r="E292" s="229"/>
      <c r="F292" s="191">
        <v>0</v>
      </c>
      <c r="G292" s="201">
        <f t="shared" si="8"/>
        <v>0</v>
      </c>
    </row>
    <row r="293" spans="1:7" hidden="1">
      <c r="A293" s="8" t="s">
        <v>365</v>
      </c>
      <c r="B293" s="203"/>
      <c r="C293" s="204">
        <v>0</v>
      </c>
      <c r="D293" s="205"/>
      <c r="E293" s="229"/>
      <c r="F293" s="191">
        <v>0</v>
      </c>
      <c r="G293" s="201">
        <f t="shared" si="8"/>
        <v>0</v>
      </c>
    </row>
    <row r="294" spans="1:7">
      <c r="A294" s="195" t="s">
        <v>1590</v>
      </c>
      <c r="B294" s="202">
        <f>SUM(B295,B297,B299,B301,B310)</f>
        <v>348</v>
      </c>
      <c r="C294" s="204">
        <v>437</v>
      </c>
      <c r="D294" s="205">
        <f t="shared" ref="D294:D324" si="9">C294/B294</f>
        <v>1.2557</v>
      </c>
      <c r="E294" s="229">
        <f>C294/F294</f>
        <v>1.7003999999999999</v>
      </c>
      <c r="F294" s="191">
        <v>257</v>
      </c>
      <c r="G294" s="201">
        <f t="shared" si="8"/>
        <v>788</v>
      </c>
    </row>
    <row r="295" spans="1:7" hidden="1">
      <c r="A295" s="167" t="s">
        <v>1591</v>
      </c>
      <c r="B295" s="202">
        <f>B296</f>
        <v>0</v>
      </c>
      <c r="C295" s="204">
        <v>0</v>
      </c>
      <c r="D295" s="205"/>
      <c r="E295" s="229"/>
      <c r="F295" s="191">
        <v>0</v>
      </c>
      <c r="G295" s="201">
        <f t="shared" si="8"/>
        <v>0</v>
      </c>
    </row>
    <row r="296" spans="1:7" hidden="1">
      <c r="A296" s="168" t="s">
        <v>1592</v>
      </c>
      <c r="B296" s="203"/>
      <c r="C296" s="204">
        <v>0</v>
      </c>
      <c r="D296" s="205"/>
      <c r="E296" s="229"/>
      <c r="F296" s="191">
        <v>0</v>
      </c>
      <c r="G296" s="201">
        <f t="shared" si="8"/>
        <v>0</v>
      </c>
    </row>
    <row r="297" spans="1:7" hidden="1">
      <c r="A297" s="167" t="s">
        <v>1593</v>
      </c>
      <c r="B297" s="202">
        <f>B298</f>
        <v>0</v>
      </c>
      <c r="C297" s="204">
        <v>0</v>
      </c>
      <c r="D297" s="205"/>
      <c r="E297" s="229"/>
      <c r="F297" s="191">
        <v>0</v>
      </c>
      <c r="G297" s="201">
        <f t="shared" si="8"/>
        <v>0</v>
      </c>
    </row>
    <row r="298" spans="1:7" hidden="1">
      <c r="A298" s="168" t="s">
        <v>1594</v>
      </c>
      <c r="B298" s="203"/>
      <c r="C298" s="204">
        <v>0</v>
      </c>
      <c r="D298" s="205"/>
      <c r="E298" s="229"/>
      <c r="F298" s="191">
        <v>0</v>
      </c>
      <c r="G298" s="201">
        <f t="shared" si="8"/>
        <v>0</v>
      </c>
    </row>
    <row r="299" spans="1:7" hidden="1">
      <c r="A299" s="167" t="s">
        <v>1595</v>
      </c>
      <c r="B299" s="202">
        <f>B300</f>
        <v>0</v>
      </c>
      <c r="C299" s="204">
        <v>0</v>
      </c>
      <c r="D299" s="205"/>
      <c r="E299" s="229"/>
      <c r="F299" s="191">
        <v>0</v>
      </c>
      <c r="G299" s="201">
        <f t="shared" si="8"/>
        <v>0</v>
      </c>
    </row>
    <row r="300" spans="1:7" hidden="1">
      <c r="A300" s="168" t="s">
        <v>1596</v>
      </c>
      <c r="B300" s="203"/>
      <c r="C300" s="204">
        <v>0</v>
      </c>
      <c r="D300" s="205"/>
      <c r="E300" s="229"/>
      <c r="F300" s="191">
        <v>0</v>
      </c>
      <c r="G300" s="201">
        <f t="shared" si="8"/>
        <v>0</v>
      </c>
    </row>
    <row r="301" spans="1:7">
      <c r="A301" s="195" t="s">
        <v>1597</v>
      </c>
      <c r="B301" s="202">
        <f>SUM(B302:B309)</f>
        <v>168</v>
      </c>
      <c r="C301" s="204">
        <v>437</v>
      </c>
      <c r="D301" s="205">
        <f t="shared" si="9"/>
        <v>2.6012</v>
      </c>
      <c r="E301" s="229">
        <f>C301/F301</f>
        <v>1.7003999999999999</v>
      </c>
      <c r="F301" s="191">
        <v>257</v>
      </c>
      <c r="G301" s="201">
        <f t="shared" si="8"/>
        <v>609</v>
      </c>
    </row>
    <row r="302" spans="1:7">
      <c r="A302" s="193" t="s">
        <v>1598</v>
      </c>
      <c r="B302" s="203"/>
      <c r="C302" s="204">
        <v>26</v>
      </c>
      <c r="D302" s="205"/>
      <c r="E302" s="229"/>
      <c r="F302" s="191">
        <v>0</v>
      </c>
      <c r="G302" s="201">
        <f t="shared" si="8"/>
        <v>26</v>
      </c>
    </row>
    <row r="303" spans="1:7" hidden="1">
      <c r="A303" s="168" t="s">
        <v>1599</v>
      </c>
      <c r="B303" s="203"/>
      <c r="C303" s="204">
        <v>0</v>
      </c>
      <c r="D303" s="205"/>
      <c r="E303" s="229"/>
      <c r="F303" s="191">
        <v>0</v>
      </c>
      <c r="G303" s="201">
        <f t="shared" si="8"/>
        <v>0</v>
      </c>
    </row>
    <row r="304" spans="1:7">
      <c r="A304" s="193" t="s">
        <v>1600</v>
      </c>
      <c r="B304" s="203">
        <v>45</v>
      </c>
      <c r="C304" s="204">
        <v>94</v>
      </c>
      <c r="D304" s="205">
        <f t="shared" si="9"/>
        <v>2.0889000000000002</v>
      </c>
      <c r="E304" s="229"/>
      <c r="F304" s="191">
        <v>0</v>
      </c>
      <c r="G304" s="201">
        <f t="shared" si="8"/>
        <v>141</v>
      </c>
    </row>
    <row r="305" spans="1:7" hidden="1">
      <c r="A305" s="168" t="s">
        <v>1601</v>
      </c>
      <c r="B305" s="203"/>
      <c r="C305" s="204">
        <v>0</v>
      </c>
      <c r="D305" s="205"/>
      <c r="E305" s="229"/>
      <c r="F305" s="191">
        <v>0</v>
      </c>
      <c r="G305" s="201">
        <f t="shared" si="8"/>
        <v>0</v>
      </c>
    </row>
    <row r="306" spans="1:7" hidden="1">
      <c r="A306" s="168" t="s">
        <v>1602</v>
      </c>
      <c r="B306" s="203"/>
      <c r="C306" s="204">
        <v>0</v>
      </c>
      <c r="D306" s="205"/>
      <c r="E306" s="229"/>
      <c r="F306" s="191">
        <v>0</v>
      </c>
      <c r="G306" s="201">
        <f t="shared" si="8"/>
        <v>0</v>
      </c>
    </row>
    <row r="307" spans="1:7" hidden="1">
      <c r="A307" s="168" t="s">
        <v>1603</v>
      </c>
      <c r="B307" s="203"/>
      <c r="C307" s="204">
        <v>0</v>
      </c>
      <c r="D307" s="205"/>
      <c r="E307" s="229"/>
      <c r="F307" s="191">
        <v>0</v>
      </c>
      <c r="G307" s="201">
        <f t="shared" si="8"/>
        <v>0</v>
      </c>
    </row>
    <row r="308" spans="1:7">
      <c r="A308" s="193" t="s">
        <v>1604</v>
      </c>
      <c r="B308" s="203">
        <v>123</v>
      </c>
      <c r="C308" s="204">
        <v>317</v>
      </c>
      <c r="D308" s="205">
        <f t="shared" si="9"/>
        <v>2.5771999999999999</v>
      </c>
      <c r="E308" s="229">
        <f>C308/F308</f>
        <v>1.2335</v>
      </c>
      <c r="F308" s="191">
        <v>257</v>
      </c>
      <c r="G308" s="201">
        <f t="shared" si="8"/>
        <v>444</v>
      </c>
    </row>
    <row r="309" spans="1:7" hidden="1">
      <c r="A309" s="168" t="s">
        <v>1605</v>
      </c>
      <c r="B309" s="203"/>
      <c r="C309" s="204">
        <v>0</v>
      </c>
      <c r="D309" s="205"/>
      <c r="E309" s="229"/>
      <c r="F309" s="191">
        <v>0</v>
      </c>
      <c r="G309" s="201">
        <f t="shared" si="8"/>
        <v>0</v>
      </c>
    </row>
    <row r="310" spans="1:7">
      <c r="A310" s="195" t="s">
        <v>1606</v>
      </c>
      <c r="B310" s="202">
        <f>B311</f>
        <v>180</v>
      </c>
      <c r="C310" s="204">
        <v>0</v>
      </c>
      <c r="D310" s="205">
        <f t="shared" si="9"/>
        <v>0</v>
      </c>
      <c r="E310" s="229"/>
      <c r="F310" s="191">
        <v>0</v>
      </c>
      <c r="G310" s="201">
        <f t="shared" si="8"/>
        <v>180</v>
      </c>
    </row>
    <row r="311" spans="1:7">
      <c r="A311" s="193" t="s">
        <v>1607</v>
      </c>
      <c r="B311" s="203">
        <v>180</v>
      </c>
      <c r="C311" s="204">
        <v>0</v>
      </c>
      <c r="D311" s="205">
        <f t="shared" si="9"/>
        <v>0</v>
      </c>
      <c r="E311" s="229"/>
      <c r="F311" s="191">
        <v>0</v>
      </c>
      <c r="G311" s="201">
        <f t="shared" si="8"/>
        <v>180</v>
      </c>
    </row>
    <row r="312" spans="1:7">
      <c r="A312" s="8" t="s">
        <v>366</v>
      </c>
      <c r="B312" s="202">
        <f>B313+B323+B345+B352+B364+B373+B387+B396+B405+B413+B430</f>
        <v>6946</v>
      </c>
      <c r="C312" s="204">
        <v>9960</v>
      </c>
      <c r="D312" s="205">
        <f t="shared" si="9"/>
        <v>1.4339</v>
      </c>
      <c r="E312" s="229">
        <f>C312/F312</f>
        <v>1.2025999999999999</v>
      </c>
      <c r="F312" s="191">
        <v>8282</v>
      </c>
      <c r="G312" s="201">
        <f t="shared" si="8"/>
        <v>16909</v>
      </c>
    </row>
    <row r="313" spans="1:7">
      <c r="A313" s="8" t="s">
        <v>367</v>
      </c>
      <c r="B313" s="202">
        <f>SUM(B314:B322)</f>
        <v>269</v>
      </c>
      <c r="C313" s="204">
        <v>362</v>
      </c>
      <c r="D313" s="205">
        <f t="shared" si="9"/>
        <v>1.3456999999999999</v>
      </c>
      <c r="E313" s="229">
        <f>C313/F313</f>
        <v>0.91649999999999998</v>
      </c>
      <c r="F313" s="191">
        <v>395</v>
      </c>
      <c r="G313" s="201">
        <f t="shared" si="8"/>
        <v>633</v>
      </c>
    </row>
    <row r="314" spans="1:7">
      <c r="A314" s="8" t="s">
        <v>368</v>
      </c>
      <c r="B314" s="203">
        <v>21</v>
      </c>
      <c r="C314" s="204">
        <v>36</v>
      </c>
      <c r="D314" s="205">
        <f t="shared" si="9"/>
        <v>1.7142999999999999</v>
      </c>
      <c r="E314" s="229">
        <f>C314/F314</f>
        <v>1.1613</v>
      </c>
      <c r="F314" s="191">
        <v>31</v>
      </c>
      <c r="G314" s="201">
        <f t="shared" si="8"/>
        <v>60</v>
      </c>
    </row>
    <row r="315" spans="1:7" hidden="1">
      <c r="A315" s="8" t="s">
        <v>369</v>
      </c>
      <c r="B315" s="203"/>
      <c r="C315" s="204">
        <v>0</v>
      </c>
      <c r="D315" s="205"/>
      <c r="E315" s="229"/>
      <c r="F315" s="191">
        <v>0</v>
      </c>
      <c r="G315" s="201">
        <f t="shared" si="8"/>
        <v>0</v>
      </c>
    </row>
    <row r="316" spans="1:7">
      <c r="A316" s="8" t="s">
        <v>370</v>
      </c>
      <c r="B316" s="203">
        <v>248</v>
      </c>
      <c r="C316" s="204">
        <v>326</v>
      </c>
      <c r="D316" s="205">
        <f t="shared" si="9"/>
        <v>1.3145</v>
      </c>
      <c r="E316" s="229">
        <f>C316/F316</f>
        <v>0.89559999999999995</v>
      </c>
      <c r="F316" s="191">
        <v>364</v>
      </c>
      <c r="G316" s="201">
        <f t="shared" si="8"/>
        <v>576</v>
      </c>
    </row>
    <row r="317" spans="1:7" hidden="1">
      <c r="A317" s="8" t="s">
        <v>371</v>
      </c>
      <c r="B317" s="203"/>
      <c r="C317" s="204">
        <v>0</v>
      </c>
      <c r="D317" s="205"/>
      <c r="E317" s="229"/>
      <c r="F317" s="191">
        <v>0</v>
      </c>
      <c r="G317" s="201">
        <f t="shared" si="8"/>
        <v>0</v>
      </c>
    </row>
    <row r="318" spans="1:7" hidden="1">
      <c r="A318" s="8" t="s">
        <v>372</v>
      </c>
      <c r="B318" s="203"/>
      <c r="C318" s="204">
        <v>0</v>
      </c>
      <c r="D318" s="205"/>
      <c r="E318" s="229"/>
      <c r="F318" s="191">
        <v>0</v>
      </c>
      <c r="G318" s="201">
        <f t="shared" si="8"/>
        <v>0</v>
      </c>
    </row>
    <row r="319" spans="1:7" hidden="1">
      <c r="A319" s="8" t="s">
        <v>373</v>
      </c>
      <c r="B319" s="203"/>
      <c r="C319" s="204">
        <v>0</v>
      </c>
      <c r="D319" s="205"/>
      <c r="E319" s="229"/>
      <c r="F319" s="191">
        <v>0</v>
      </c>
      <c r="G319" s="201">
        <f t="shared" si="8"/>
        <v>0</v>
      </c>
    </row>
    <row r="320" spans="1:7" hidden="1">
      <c r="A320" s="8" t="s">
        <v>374</v>
      </c>
      <c r="B320" s="203"/>
      <c r="C320" s="204">
        <v>0</v>
      </c>
      <c r="D320" s="205"/>
      <c r="E320" s="229"/>
      <c r="F320" s="191">
        <v>0</v>
      </c>
      <c r="G320" s="201">
        <f t="shared" si="8"/>
        <v>0</v>
      </c>
    </row>
    <row r="321" spans="1:7" hidden="1">
      <c r="A321" s="8" t="s">
        <v>375</v>
      </c>
      <c r="B321" s="203"/>
      <c r="C321" s="204">
        <v>0</v>
      </c>
      <c r="D321" s="205"/>
      <c r="E321" s="229"/>
      <c r="F321" s="191">
        <v>0</v>
      </c>
      <c r="G321" s="201">
        <f t="shared" si="8"/>
        <v>0</v>
      </c>
    </row>
    <row r="322" spans="1:7" hidden="1">
      <c r="A322" s="8" t="s">
        <v>376</v>
      </c>
      <c r="B322" s="203"/>
      <c r="C322" s="204">
        <v>0</v>
      </c>
      <c r="D322" s="205"/>
      <c r="E322" s="229"/>
      <c r="F322" s="191">
        <v>0</v>
      </c>
      <c r="G322" s="201">
        <f t="shared" si="8"/>
        <v>0</v>
      </c>
    </row>
    <row r="323" spans="1:7">
      <c r="A323" s="8" t="s">
        <v>377</v>
      </c>
      <c r="B323" s="202">
        <f>SUM(B324:B344)</f>
        <v>4088</v>
      </c>
      <c r="C323" s="204">
        <v>6058</v>
      </c>
      <c r="D323" s="205">
        <f t="shared" si="9"/>
        <v>1.4819</v>
      </c>
      <c r="E323" s="229">
        <f>C323/F323</f>
        <v>1.3089999999999999</v>
      </c>
      <c r="F323" s="191">
        <v>4628</v>
      </c>
      <c r="G323" s="201">
        <f t="shared" si="8"/>
        <v>10149</v>
      </c>
    </row>
    <row r="324" spans="1:7" ht="16.149999999999999" customHeight="1">
      <c r="A324" s="8" t="s">
        <v>192</v>
      </c>
      <c r="B324" s="203">
        <v>2903</v>
      </c>
      <c r="C324" s="204">
        <v>3885</v>
      </c>
      <c r="D324" s="205">
        <f t="shared" si="9"/>
        <v>1.3383</v>
      </c>
      <c r="E324" s="229">
        <f>C324/F324</f>
        <v>1.3133999999999999</v>
      </c>
      <c r="F324" s="191">
        <v>2958</v>
      </c>
      <c r="G324" s="201">
        <f t="shared" si="8"/>
        <v>6791</v>
      </c>
    </row>
    <row r="325" spans="1:7" hidden="1">
      <c r="A325" s="8" t="s">
        <v>193</v>
      </c>
      <c r="B325" s="203"/>
      <c r="C325" s="204">
        <v>0</v>
      </c>
      <c r="D325" s="205"/>
      <c r="E325" s="229"/>
      <c r="F325" s="191">
        <v>0</v>
      </c>
      <c r="G325" s="201">
        <f t="shared" ref="G325:G388" si="10">SUM(B325:E325)</f>
        <v>0</v>
      </c>
    </row>
    <row r="326" spans="1:7" hidden="1">
      <c r="A326" s="8" t="s">
        <v>194</v>
      </c>
      <c r="B326" s="203"/>
      <c r="C326" s="204">
        <v>0</v>
      </c>
      <c r="D326" s="205"/>
      <c r="E326" s="229"/>
      <c r="F326" s="191">
        <v>0</v>
      </c>
      <c r="G326" s="201">
        <f t="shared" si="10"/>
        <v>0</v>
      </c>
    </row>
    <row r="327" spans="1:7">
      <c r="A327" s="8" t="s">
        <v>378</v>
      </c>
      <c r="B327" s="203"/>
      <c r="C327" s="204">
        <v>126</v>
      </c>
      <c r="D327" s="205"/>
      <c r="E327" s="229"/>
      <c r="F327" s="191">
        <v>0</v>
      </c>
      <c r="G327" s="201">
        <f t="shared" si="10"/>
        <v>126</v>
      </c>
    </row>
    <row r="328" spans="1:7" hidden="1">
      <c r="A328" s="8" t="s">
        <v>379</v>
      </c>
      <c r="B328" s="203"/>
      <c r="C328" s="204">
        <v>0</v>
      </c>
      <c r="D328" s="205"/>
      <c r="E328" s="229"/>
      <c r="F328" s="191">
        <v>0</v>
      </c>
      <c r="G328" s="201">
        <f t="shared" si="10"/>
        <v>0</v>
      </c>
    </row>
    <row r="329" spans="1:7" hidden="1">
      <c r="A329" s="8" t="s">
        <v>380</v>
      </c>
      <c r="B329" s="203"/>
      <c r="C329" s="204">
        <v>0</v>
      </c>
      <c r="D329" s="205"/>
      <c r="E329" s="229"/>
      <c r="F329" s="191">
        <v>0</v>
      </c>
      <c r="G329" s="201">
        <f t="shared" si="10"/>
        <v>0</v>
      </c>
    </row>
    <row r="330" spans="1:7" hidden="1">
      <c r="A330" s="8" t="s">
        <v>381</v>
      </c>
      <c r="B330" s="203"/>
      <c r="C330" s="204">
        <v>0</v>
      </c>
      <c r="D330" s="205"/>
      <c r="E330" s="229"/>
      <c r="F330" s="191">
        <v>0</v>
      </c>
      <c r="G330" s="201">
        <f t="shared" si="10"/>
        <v>0</v>
      </c>
    </row>
    <row r="331" spans="1:7" hidden="1">
      <c r="A331" s="8" t="s">
        <v>382</v>
      </c>
      <c r="B331" s="203"/>
      <c r="C331" s="204">
        <v>0</v>
      </c>
      <c r="D331" s="205"/>
      <c r="E331" s="229"/>
      <c r="F331" s="191">
        <v>0</v>
      </c>
      <c r="G331" s="201">
        <f t="shared" si="10"/>
        <v>0</v>
      </c>
    </row>
    <row r="332" spans="1:7" hidden="1">
      <c r="A332" s="8" t="s">
        <v>383</v>
      </c>
      <c r="B332" s="203"/>
      <c r="C332" s="204">
        <v>0</v>
      </c>
      <c r="D332" s="205"/>
      <c r="E332" s="229"/>
      <c r="F332" s="191">
        <v>0</v>
      </c>
      <c r="G332" s="201">
        <f t="shared" si="10"/>
        <v>0</v>
      </c>
    </row>
    <row r="333" spans="1:7" hidden="1">
      <c r="A333" s="8" t="s">
        <v>384</v>
      </c>
      <c r="B333" s="203"/>
      <c r="C333" s="204">
        <v>0</v>
      </c>
      <c r="D333" s="205"/>
      <c r="E333" s="229"/>
      <c r="F333" s="191">
        <v>0</v>
      </c>
      <c r="G333" s="201">
        <f t="shared" si="10"/>
        <v>0</v>
      </c>
    </row>
    <row r="334" spans="1:7">
      <c r="A334" s="8" t="s">
        <v>385</v>
      </c>
      <c r="B334" s="203"/>
      <c r="C334" s="204">
        <v>40</v>
      </c>
      <c r="D334" s="205"/>
      <c r="E334" s="229">
        <f>C334/F334</f>
        <v>4.4443999999999999</v>
      </c>
      <c r="F334" s="191">
        <v>9</v>
      </c>
      <c r="G334" s="201">
        <f t="shared" si="10"/>
        <v>44</v>
      </c>
    </row>
    <row r="335" spans="1:7">
      <c r="A335" s="8" t="s">
        <v>386</v>
      </c>
      <c r="B335" s="203"/>
      <c r="C335" s="204">
        <v>281</v>
      </c>
      <c r="D335" s="205"/>
      <c r="E335" s="229">
        <f>C335/F335</f>
        <v>3.7467000000000001</v>
      </c>
      <c r="F335" s="191">
        <v>75</v>
      </c>
      <c r="G335" s="201">
        <f t="shared" si="10"/>
        <v>285</v>
      </c>
    </row>
    <row r="336" spans="1:7" hidden="1">
      <c r="A336" s="8" t="s">
        <v>387</v>
      </c>
      <c r="B336" s="203"/>
      <c r="C336" s="204">
        <v>0</v>
      </c>
      <c r="D336" s="205"/>
      <c r="E336" s="229"/>
      <c r="F336" s="191">
        <v>0</v>
      </c>
      <c r="G336" s="201">
        <f t="shared" si="10"/>
        <v>0</v>
      </c>
    </row>
    <row r="337" spans="1:7" hidden="1">
      <c r="A337" s="8" t="s">
        <v>388</v>
      </c>
      <c r="B337" s="203"/>
      <c r="C337" s="204">
        <v>0</v>
      </c>
      <c r="D337" s="205"/>
      <c r="E337" s="229"/>
      <c r="F337" s="191">
        <v>0</v>
      </c>
      <c r="G337" s="201">
        <f t="shared" si="10"/>
        <v>0</v>
      </c>
    </row>
    <row r="338" spans="1:7" hidden="1">
      <c r="A338" s="8" t="s">
        <v>389</v>
      </c>
      <c r="B338" s="203"/>
      <c r="C338" s="204">
        <v>0</v>
      </c>
      <c r="D338" s="205"/>
      <c r="E338" s="229"/>
      <c r="F338" s="191">
        <v>0</v>
      </c>
      <c r="G338" s="201">
        <f t="shared" si="10"/>
        <v>0</v>
      </c>
    </row>
    <row r="339" spans="1:7" hidden="1">
      <c r="A339" s="8" t="s">
        <v>390</v>
      </c>
      <c r="B339" s="203"/>
      <c r="C339" s="204">
        <v>0</v>
      </c>
      <c r="D339" s="205"/>
      <c r="E339" s="229"/>
      <c r="F339" s="191">
        <v>0</v>
      </c>
      <c r="G339" s="201">
        <f t="shared" si="10"/>
        <v>0</v>
      </c>
    </row>
    <row r="340" spans="1:7">
      <c r="A340" s="8" t="s">
        <v>391</v>
      </c>
      <c r="B340" s="203">
        <v>50</v>
      </c>
      <c r="C340" s="204">
        <v>90</v>
      </c>
      <c r="D340" s="205">
        <f t="shared" ref="D340:D386" si="11">C340/B340</f>
        <v>1.8</v>
      </c>
      <c r="E340" s="229">
        <f>C340/F340</f>
        <v>0.9</v>
      </c>
      <c r="F340" s="191">
        <v>100</v>
      </c>
      <c r="G340" s="201">
        <f t="shared" si="10"/>
        <v>143</v>
      </c>
    </row>
    <row r="341" spans="1:7" hidden="1">
      <c r="A341" s="8" t="s">
        <v>392</v>
      </c>
      <c r="B341" s="203"/>
      <c r="C341" s="204">
        <v>0</v>
      </c>
      <c r="D341" s="205"/>
      <c r="E341" s="229"/>
      <c r="F341" s="191">
        <v>0</v>
      </c>
      <c r="G341" s="201">
        <f t="shared" si="10"/>
        <v>0</v>
      </c>
    </row>
    <row r="342" spans="1:7">
      <c r="A342" s="8" t="s">
        <v>235</v>
      </c>
      <c r="B342" s="203"/>
      <c r="C342" s="204">
        <v>33</v>
      </c>
      <c r="D342" s="205"/>
      <c r="E342" s="229"/>
      <c r="F342" s="191">
        <v>0</v>
      </c>
      <c r="G342" s="201">
        <f t="shared" si="10"/>
        <v>33</v>
      </c>
    </row>
    <row r="343" spans="1:7" hidden="1">
      <c r="A343" s="8" t="s">
        <v>201</v>
      </c>
      <c r="B343" s="203"/>
      <c r="C343" s="204">
        <v>0</v>
      </c>
      <c r="D343" s="205"/>
      <c r="E343" s="229"/>
      <c r="F343" s="191">
        <v>0</v>
      </c>
      <c r="G343" s="201">
        <f t="shared" si="10"/>
        <v>0</v>
      </c>
    </row>
    <row r="344" spans="1:7">
      <c r="A344" s="8" t="s">
        <v>393</v>
      </c>
      <c r="B344" s="203">
        <v>1135</v>
      </c>
      <c r="C344" s="204">
        <v>1603</v>
      </c>
      <c r="D344" s="205">
        <f t="shared" si="11"/>
        <v>1.4123000000000001</v>
      </c>
      <c r="E344" s="229">
        <f>C344/F344</f>
        <v>1.0787</v>
      </c>
      <c r="F344" s="191">
        <v>1486</v>
      </c>
      <c r="G344" s="201">
        <f t="shared" si="10"/>
        <v>2740</v>
      </c>
    </row>
    <row r="345" spans="1:7" hidden="1">
      <c r="A345" s="8" t="s">
        <v>394</v>
      </c>
      <c r="B345" s="203"/>
      <c r="C345" s="204">
        <v>0</v>
      </c>
      <c r="D345" s="205"/>
      <c r="E345" s="229"/>
      <c r="F345" s="191">
        <v>0</v>
      </c>
      <c r="G345" s="201">
        <f t="shared" si="10"/>
        <v>0</v>
      </c>
    </row>
    <row r="346" spans="1:7" hidden="1">
      <c r="A346" s="8" t="s">
        <v>192</v>
      </c>
      <c r="B346" s="203"/>
      <c r="C346" s="204">
        <v>0</v>
      </c>
      <c r="D346" s="205"/>
      <c r="E346" s="229"/>
      <c r="F346" s="191">
        <v>0</v>
      </c>
      <c r="G346" s="201">
        <f t="shared" si="10"/>
        <v>0</v>
      </c>
    </row>
    <row r="347" spans="1:7" hidden="1">
      <c r="A347" s="8" t="s">
        <v>193</v>
      </c>
      <c r="B347" s="203"/>
      <c r="C347" s="204">
        <v>0</v>
      </c>
      <c r="D347" s="205"/>
      <c r="E347" s="229"/>
      <c r="F347" s="191">
        <v>0</v>
      </c>
      <c r="G347" s="201">
        <f t="shared" si="10"/>
        <v>0</v>
      </c>
    </row>
    <row r="348" spans="1:7" hidden="1">
      <c r="A348" s="8" t="s">
        <v>194</v>
      </c>
      <c r="B348" s="203"/>
      <c r="C348" s="204">
        <v>0</v>
      </c>
      <c r="D348" s="205"/>
      <c r="E348" s="229"/>
      <c r="F348" s="191">
        <v>0</v>
      </c>
      <c r="G348" s="201">
        <f t="shared" si="10"/>
        <v>0</v>
      </c>
    </row>
    <row r="349" spans="1:7" hidden="1">
      <c r="A349" s="8" t="s">
        <v>395</v>
      </c>
      <c r="B349" s="203"/>
      <c r="C349" s="204">
        <v>0</v>
      </c>
      <c r="D349" s="205"/>
      <c r="E349" s="229"/>
      <c r="F349" s="191">
        <v>0</v>
      </c>
      <c r="G349" s="201">
        <f t="shared" si="10"/>
        <v>0</v>
      </c>
    </row>
    <row r="350" spans="1:7" hidden="1">
      <c r="A350" s="8" t="s">
        <v>201</v>
      </c>
      <c r="B350" s="203"/>
      <c r="C350" s="204">
        <v>0</v>
      </c>
      <c r="D350" s="205"/>
      <c r="E350" s="229"/>
      <c r="F350" s="191">
        <v>0</v>
      </c>
      <c r="G350" s="201">
        <f t="shared" si="10"/>
        <v>0</v>
      </c>
    </row>
    <row r="351" spans="1:7" hidden="1">
      <c r="A351" s="8" t="s">
        <v>396</v>
      </c>
      <c r="B351" s="203"/>
      <c r="C351" s="204">
        <v>0</v>
      </c>
      <c r="D351" s="205"/>
      <c r="E351" s="229"/>
      <c r="F351" s="191">
        <v>0</v>
      </c>
      <c r="G351" s="201">
        <f t="shared" si="10"/>
        <v>0</v>
      </c>
    </row>
    <row r="352" spans="1:7" ht="15" customHeight="1">
      <c r="A352" s="8" t="s">
        <v>397</v>
      </c>
      <c r="B352" s="202">
        <f>SUM(B353:B363)</f>
        <v>951</v>
      </c>
      <c r="C352" s="204">
        <v>1068</v>
      </c>
      <c r="D352" s="205">
        <f t="shared" si="11"/>
        <v>1.123</v>
      </c>
      <c r="E352" s="229">
        <f>C352/F352</f>
        <v>0.96220000000000006</v>
      </c>
      <c r="F352" s="191">
        <v>1110</v>
      </c>
      <c r="G352" s="201">
        <f t="shared" si="10"/>
        <v>2021</v>
      </c>
    </row>
    <row r="353" spans="1:7">
      <c r="A353" s="8" t="s">
        <v>192</v>
      </c>
      <c r="B353" s="203">
        <v>715</v>
      </c>
      <c r="C353" s="204">
        <v>879</v>
      </c>
      <c r="D353" s="205">
        <f t="shared" si="11"/>
        <v>1.2294</v>
      </c>
      <c r="E353" s="229">
        <f>C353/F353</f>
        <v>1.2074</v>
      </c>
      <c r="F353" s="191">
        <v>728</v>
      </c>
      <c r="G353" s="201">
        <f t="shared" si="10"/>
        <v>1596</v>
      </c>
    </row>
    <row r="354" spans="1:7" hidden="1">
      <c r="A354" s="8" t="s">
        <v>193</v>
      </c>
      <c r="B354" s="203"/>
      <c r="C354" s="204">
        <v>0</v>
      </c>
      <c r="D354" s="205"/>
      <c r="E354" s="229"/>
      <c r="F354" s="191">
        <v>0</v>
      </c>
      <c r="G354" s="201">
        <f t="shared" si="10"/>
        <v>0</v>
      </c>
    </row>
    <row r="355" spans="1:7" hidden="1">
      <c r="A355" s="8" t="s">
        <v>194</v>
      </c>
      <c r="B355" s="203"/>
      <c r="C355" s="204">
        <v>0</v>
      </c>
      <c r="D355" s="205"/>
      <c r="E355" s="229"/>
      <c r="F355" s="191">
        <v>0</v>
      </c>
      <c r="G355" s="201">
        <f t="shared" si="10"/>
        <v>0</v>
      </c>
    </row>
    <row r="356" spans="1:7" hidden="1">
      <c r="A356" s="8" t="s">
        <v>398</v>
      </c>
      <c r="B356" s="203"/>
      <c r="C356" s="204">
        <v>0</v>
      </c>
      <c r="D356" s="205"/>
      <c r="E356" s="229"/>
      <c r="F356" s="191">
        <v>0</v>
      </c>
      <c r="G356" s="201">
        <f t="shared" si="10"/>
        <v>0</v>
      </c>
    </row>
    <row r="357" spans="1:7" hidden="1">
      <c r="A357" s="8" t="s">
        <v>399</v>
      </c>
      <c r="B357" s="203"/>
      <c r="C357" s="204">
        <v>0</v>
      </c>
      <c r="D357" s="205"/>
      <c r="E357" s="229"/>
      <c r="F357" s="191">
        <v>0</v>
      </c>
      <c r="G357" s="201">
        <f t="shared" si="10"/>
        <v>0</v>
      </c>
    </row>
    <row r="358" spans="1:7" hidden="1">
      <c r="A358" s="8" t="s">
        <v>400</v>
      </c>
      <c r="B358" s="203"/>
      <c r="C358" s="204">
        <v>0</v>
      </c>
      <c r="D358" s="205"/>
      <c r="E358" s="229"/>
      <c r="F358" s="191">
        <v>0</v>
      </c>
      <c r="G358" s="201">
        <f t="shared" si="10"/>
        <v>0</v>
      </c>
    </row>
    <row r="359" spans="1:7" hidden="1">
      <c r="A359" s="8" t="s">
        <v>401</v>
      </c>
      <c r="B359" s="203"/>
      <c r="C359" s="204">
        <v>0</v>
      </c>
      <c r="D359" s="205"/>
      <c r="E359" s="229"/>
      <c r="F359" s="191">
        <v>0</v>
      </c>
      <c r="G359" s="201">
        <f t="shared" si="10"/>
        <v>0</v>
      </c>
    </row>
    <row r="360" spans="1:7" hidden="1">
      <c r="A360" s="8" t="s">
        <v>402</v>
      </c>
      <c r="B360" s="203"/>
      <c r="C360" s="204">
        <v>0</v>
      </c>
      <c r="D360" s="205"/>
      <c r="E360" s="229"/>
      <c r="F360" s="191">
        <v>0</v>
      </c>
      <c r="G360" s="201">
        <f t="shared" si="10"/>
        <v>0</v>
      </c>
    </row>
    <row r="361" spans="1:7" hidden="1">
      <c r="A361" s="8" t="s">
        <v>403</v>
      </c>
      <c r="B361" s="203"/>
      <c r="C361" s="204">
        <v>0</v>
      </c>
      <c r="D361" s="205"/>
      <c r="E361" s="229"/>
      <c r="F361" s="191">
        <v>0</v>
      </c>
      <c r="G361" s="201">
        <f t="shared" si="10"/>
        <v>0</v>
      </c>
    </row>
    <row r="362" spans="1:7" hidden="1">
      <c r="A362" s="8" t="s">
        <v>201</v>
      </c>
      <c r="B362" s="203"/>
      <c r="C362" s="204">
        <v>0</v>
      </c>
      <c r="D362" s="205"/>
      <c r="E362" s="229"/>
      <c r="F362" s="191">
        <v>0</v>
      </c>
      <c r="G362" s="201">
        <f t="shared" si="10"/>
        <v>0</v>
      </c>
    </row>
    <row r="363" spans="1:7">
      <c r="A363" s="8" t="s">
        <v>404</v>
      </c>
      <c r="B363" s="203">
        <v>236</v>
      </c>
      <c r="C363" s="204">
        <v>189</v>
      </c>
      <c r="D363" s="205">
        <f t="shared" si="11"/>
        <v>0.80079999999999996</v>
      </c>
      <c r="E363" s="229">
        <f>C363/F363</f>
        <v>0.49480000000000002</v>
      </c>
      <c r="F363" s="191">
        <v>382</v>
      </c>
      <c r="G363" s="201">
        <f t="shared" si="10"/>
        <v>426</v>
      </c>
    </row>
    <row r="364" spans="1:7">
      <c r="A364" s="8" t="s">
        <v>405</v>
      </c>
      <c r="B364" s="202">
        <f>SUM(B365:B372)</f>
        <v>1082</v>
      </c>
      <c r="C364" s="204">
        <v>1745</v>
      </c>
      <c r="D364" s="205">
        <f t="shared" si="11"/>
        <v>1.6128</v>
      </c>
      <c r="E364" s="229">
        <f>C364/F364</f>
        <v>1.3070999999999999</v>
      </c>
      <c r="F364" s="191">
        <v>1335</v>
      </c>
      <c r="G364" s="201">
        <f t="shared" si="10"/>
        <v>2830</v>
      </c>
    </row>
    <row r="365" spans="1:7">
      <c r="A365" s="8" t="s">
        <v>192</v>
      </c>
      <c r="B365" s="203">
        <v>747</v>
      </c>
      <c r="C365" s="204">
        <v>936</v>
      </c>
      <c r="D365" s="205">
        <f t="shared" si="11"/>
        <v>1.2529999999999999</v>
      </c>
      <c r="E365" s="229">
        <f>C365/F365</f>
        <v>1.1498999999999999</v>
      </c>
      <c r="F365" s="191">
        <v>814</v>
      </c>
      <c r="G365" s="201">
        <f t="shared" si="10"/>
        <v>1685</v>
      </c>
    </row>
    <row r="366" spans="1:7" hidden="1">
      <c r="A366" s="8" t="s">
        <v>193</v>
      </c>
      <c r="B366" s="203"/>
      <c r="C366" s="204">
        <v>0</v>
      </c>
      <c r="D366" s="205"/>
      <c r="E366" s="229"/>
      <c r="F366" s="191">
        <v>0</v>
      </c>
      <c r="G366" s="201">
        <f t="shared" si="10"/>
        <v>0</v>
      </c>
    </row>
    <row r="367" spans="1:7" hidden="1">
      <c r="A367" s="8" t="s">
        <v>194</v>
      </c>
      <c r="B367" s="203"/>
      <c r="C367" s="204">
        <v>0</v>
      </c>
      <c r="D367" s="205"/>
      <c r="E367" s="229"/>
      <c r="F367" s="191">
        <v>0</v>
      </c>
      <c r="G367" s="201">
        <f t="shared" si="10"/>
        <v>0</v>
      </c>
    </row>
    <row r="368" spans="1:7" hidden="1">
      <c r="A368" s="8" t="s">
        <v>406</v>
      </c>
      <c r="B368" s="203"/>
      <c r="C368" s="204">
        <v>0</v>
      </c>
      <c r="D368" s="205"/>
      <c r="E368" s="229"/>
      <c r="F368" s="191">
        <v>0</v>
      </c>
      <c r="G368" s="201">
        <f t="shared" si="10"/>
        <v>0</v>
      </c>
    </row>
    <row r="369" spans="1:7" hidden="1">
      <c r="A369" s="8" t="s">
        <v>407</v>
      </c>
      <c r="B369" s="203"/>
      <c r="C369" s="204">
        <v>0</v>
      </c>
      <c r="D369" s="205"/>
      <c r="E369" s="229"/>
      <c r="F369" s="191">
        <v>0</v>
      </c>
      <c r="G369" s="201">
        <f t="shared" si="10"/>
        <v>0</v>
      </c>
    </row>
    <row r="370" spans="1:7" hidden="1">
      <c r="A370" s="8" t="s">
        <v>408</v>
      </c>
      <c r="B370" s="203"/>
      <c r="C370" s="204">
        <v>0</v>
      </c>
      <c r="D370" s="205"/>
      <c r="E370" s="229"/>
      <c r="F370" s="191">
        <v>0</v>
      </c>
      <c r="G370" s="201">
        <f t="shared" si="10"/>
        <v>0</v>
      </c>
    </row>
    <row r="371" spans="1:7" hidden="1">
      <c r="A371" s="8" t="s">
        <v>201</v>
      </c>
      <c r="B371" s="203"/>
      <c r="C371" s="204">
        <v>0</v>
      </c>
      <c r="D371" s="205"/>
      <c r="E371" s="229"/>
      <c r="F371" s="191">
        <v>0</v>
      </c>
      <c r="G371" s="201">
        <f t="shared" si="10"/>
        <v>0</v>
      </c>
    </row>
    <row r="372" spans="1:7">
      <c r="A372" s="8" t="s">
        <v>409</v>
      </c>
      <c r="B372" s="203">
        <v>335</v>
      </c>
      <c r="C372" s="204">
        <v>809</v>
      </c>
      <c r="D372" s="205">
        <f t="shared" si="11"/>
        <v>2.4148999999999998</v>
      </c>
      <c r="E372" s="229">
        <f>C372/F372</f>
        <v>1.5528</v>
      </c>
      <c r="F372" s="191">
        <v>521</v>
      </c>
      <c r="G372" s="201">
        <f t="shared" si="10"/>
        <v>1148</v>
      </c>
    </row>
    <row r="373" spans="1:7">
      <c r="A373" s="8" t="s">
        <v>410</v>
      </c>
      <c r="B373" s="202">
        <f>SUM(B374:B432)</f>
        <v>556</v>
      </c>
      <c r="C373" s="204">
        <v>695</v>
      </c>
      <c r="D373" s="205">
        <f t="shared" si="11"/>
        <v>1.25</v>
      </c>
      <c r="E373" s="229">
        <f>C373/F373</f>
        <v>0.86980000000000002</v>
      </c>
      <c r="F373" s="191">
        <v>799</v>
      </c>
      <c r="G373" s="201">
        <f t="shared" si="10"/>
        <v>1253</v>
      </c>
    </row>
    <row r="374" spans="1:7">
      <c r="A374" s="8" t="s">
        <v>192</v>
      </c>
      <c r="B374" s="203">
        <v>494</v>
      </c>
      <c r="C374" s="204">
        <v>491</v>
      </c>
      <c r="D374" s="205">
        <f t="shared" si="11"/>
        <v>0.99390000000000001</v>
      </c>
      <c r="E374" s="229">
        <f>C374/F374</f>
        <v>1.0145</v>
      </c>
      <c r="F374" s="191">
        <v>484</v>
      </c>
      <c r="G374" s="201">
        <f t="shared" si="10"/>
        <v>987</v>
      </c>
    </row>
    <row r="375" spans="1:7" hidden="1">
      <c r="A375" s="8" t="s">
        <v>193</v>
      </c>
      <c r="B375" s="203"/>
      <c r="C375" s="204">
        <v>0</v>
      </c>
      <c r="D375" s="205"/>
      <c r="E375" s="229">
        <f>C375/F375</f>
        <v>0</v>
      </c>
      <c r="F375" s="191">
        <v>80</v>
      </c>
      <c r="G375" s="201">
        <f t="shared" si="10"/>
        <v>0</v>
      </c>
    </row>
    <row r="376" spans="1:7" hidden="1">
      <c r="A376" s="8" t="s">
        <v>194</v>
      </c>
      <c r="B376" s="203"/>
      <c r="C376" s="204">
        <v>0</v>
      </c>
      <c r="D376" s="205"/>
      <c r="E376" s="229"/>
      <c r="F376" s="191">
        <v>0</v>
      </c>
      <c r="G376" s="201">
        <f t="shared" si="10"/>
        <v>0</v>
      </c>
    </row>
    <row r="377" spans="1:7">
      <c r="A377" s="8" t="s">
        <v>411</v>
      </c>
      <c r="B377" s="203"/>
      <c r="C377" s="204">
        <v>4</v>
      </c>
      <c r="D377" s="205"/>
      <c r="E377" s="229">
        <f>C377/F377</f>
        <v>4.3499999999999997E-2</v>
      </c>
      <c r="F377" s="191">
        <v>92</v>
      </c>
      <c r="G377" s="201">
        <f t="shared" si="10"/>
        <v>4</v>
      </c>
    </row>
    <row r="378" spans="1:7">
      <c r="A378" s="8" t="s">
        <v>412</v>
      </c>
      <c r="B378" s="203"/>
      <c r="C378" s="204">
        <v>17</v>
      </c>
      <c r="D378" s="205"/>
      <c r="E378" s="229">
        <f>C378/F378</f>
        <v>1</v>
      </c>
      <c r="F378" s="191">
        <v>17</v>
      </c>
      <c r="G378" s="201">
        <f t="shared" si="10"/>
        <v>18</v>
      </c>
    </row>
    <row r="379" spans="1:7" hidden="1">
      <c r="A379" s="8" t="s">
        <v>413</v>
      </c>
      <c r="B379" s="203"/>
      <c r="C379" s="204">
        <v>0</v>
      </c>
      <c r="D379" s="205"/>
      <c r="E379" s="229"/>
      <c r="F379" s="191">
        <v>0</v>
      </c>
      <c r="G379" s="201">
        <f t="shared" si="10"/>
        <v>0</v>
      </c>
    </row>
    <row r="380" spans="1:7">
      <c r="A380" s="8" t="s">
        <v>414</v>
      </c>
      <c r="B380" s="203">
        <v>17</v>
      </c>
      <c r="C380" s="204">
        <v>35</v>
      </c>
      <c r="D380" s="205">
        <f t="shared" si="11"/>
        <v>2.0588000000000002</v>
      </c>
      <c r="E380" s="229">
        <f>C380/F380</f>
        <v>2.0588000000000002</v>
      </c>
      <c r="F380" s="191">
        <v>17</v>
      </c>
      <c r="G380" s="201">
        <f t="shared" si="10"/>
        <v>56</v>
      </c>
    </row>
    <row r="381" spans="1:7" hidden="1">
      <c r="A381" s="8" t="s">
        <v>415</v>
      </c>
      <c r="B381" s="203"/>
      <c r="C381" s="204">
        <v>0</v>
      </c>
      <c r="D381" s="205"/>
      <c r="E381" s="229"/>
      <c r="F381" s="191">
        <v>0</v>
      </c>
      <c r="G381" s="201">
        <f t="shared" si="10"/>
        <v>0</v>
      </c>
    </row>
    <row r="382" spans="1:7" hidden="1">
      <c r="A382" s="8" t="s">
        <v>416</v>
      </c>
      <c r="B382" s="203"/>
      <c r="C382" s="204">
        <v>0</v>
      </c>
      <c r="D382" s="205"/>
      <c r="E382" s="229"/>
      <c r="F382" s="191">
        <v>0</v>
      </c>
      <c r="G382" s="201">
        <f t="shared" si="10"/>
        <v>0</v>
      </c>
    </row>
    <row r="383" spans="1:7">
      <c r="A383" s="8" t="s">
        <v>417</v>
      </c>
      <c r="B383" s="203">
        <v>17</v>
      </c>
      <c r="C383" s="204">
        <v>17</v>
      </c>
      <c r="D383" s="205">
        <f t="shared" si="11"/>
        <v>1</v>
      </c>
      <c r="E383" s="229"/>
      <c r="F383" s="191">
        <v>0</v>
      </c>
      <c r="G383" s="201">
        <f t="shared" si="10"/>
        <v>35</v>
      </c>
    </row>
    <row r="384" spans="1:7" hidden="1">
      <c r="A384" s="8" t="s">
        <v>418</v>
      </c>
      <c r="B384" s="203"/>
      <c r="C384" s="204">
        <v>0</v>
      </c>
      <c r="D384" s="205"/>
      <c r="E384" s="229"/>
      <c r="F384" s="191">
        <v>109</v>
      </c>
      <c r="G384" s="201">
        <f t="shared" si="10"/>
        <v>0</v>
      </c>
    </row>
    <row r="385" spans="1:7" hidden="1">
      <c r="A385" s="8" t="s">
        <v>201</v>
      </c>
      <c r="B385" s="203"/>
      <c r="C385" s="204">
        <v>0</v>
      </c>
      <c r="D385" s="205"/>
      <c r="E385" s="229"/>
      <c r="F385" s="191"/>
      <c r="G385" s="201">
        <f t="shared" si="10"/>
        <v>0</v>
      </c>
    </row>
    <row r="386" spans="1:7">
      <c r="A386" s="8" t="s">
        <v>419</v>
      </c>
      <c r="B386" s="203">
        <v>28</v>
      </c>
      <c r="C386" s="204">
        <v>131</v>
      </c>
      <c r="D386" s="205">
        <f t="shared" si="11"/>
        <v>4.6786000000000003</v>
      </c>
      <c r="E386" s="229"/>
      <c r="F386" s="191"/>
      <c r="G386" s="201">
        <f t="shared" si="10"/>
        <v>164</v>
      </c>
    </row>
    <row r="387" spans="1:7" hidden="1">
      <c r="A387" s="8" t="s">
        <v>420</v>
      </c>
      <c r="B387" s="203"/>
      <c r="C387" s="204">
        <v>0</v>
      </c>
      <c r="D387" s="205"/>
      <c r="E387" s="229"/>
      <c r="F387" s="191">
        <v>0</v>
      </c>
      <c r="G387" s="201">
        <f t="shared" si="10"/>
        <v>0</v>
      </c>
    </row>
    <row r="388" spans="1:7" hidden="1">
      <c r="A388" s="8" t="s">
        <v>192</v>
      </c>
      <c r="B388" s="203"/>
      <c r="C388" s="204">
        <v>0</v>
      </c>
      <c r="D388" s="205"/>
      <c r="E388" s="229"/>
      <c r="F388" s="191">
        <v>0</v>
      </c>
      <c r="G388" s="201">
        <f t="shared" si="10"/>
        <v>0</v>
      </c>
    </row>
    <row r="389" spans="1:7" hidden="1">
      <c r="A389" s="8" t="s">
        <v>193</v>
      </c>
      <c r="B389" s="203"/>
      <c r="C389" s="204">
        <v>0</v>
      </c>
      <c r="D389" s="205"/>
      <c r="E389" s="229"/>
      <c r="F389" s="191">
        <v>0</v>
      </c>
      <c r="G389" s="201">
        <f t="shared" ref="G389:G452" si="12">SUM(B389:E389)</f>
        <v>0</v>
      </c>
    </row>
    <row r="390" spans="1:7" hidden="1">
      <c r="A390" s="8" t="s">
        <v>194</v>
      </c>
      <c r="B390" s="203"/>
      <c r="C390" s="204">
        <v>0</v>
      </c>
      <c r="D390" s="205"/>
      <c r="E390" s="229"/>
      <c r="F390" s="191">
        <v>0</v>
      </c>
      <c r="G390" s="201">
        <f t="shared" si="12"/>
        <v>0</v>
      </c>
    </row>
    <row r="391" spans="1:7" hidden="1">
      <c r="A391" s="8" t="s">
        <v>421</v>
      </c>
      <c r="B391" s="203"/>
      <c r="C391" s="204">
        <v>0</v>
      </c>
      <c r="D391" s="205"/>
      <c r="E391" s="229"/>
      <c r="F391" s="191">
        <v>0</v>
      </c>
      <c r="G391" s="201">
        <f t="shared" si="12"/>
        <v>0</v>
      </c>
    </row>
    <row r="392" spans="1:7" hidden="1">
      <c r="A392" s="8" t="s">
        <v>422</v>
      </c>
      <c r="B392" s="203"/>
      <c r="C392" s="204">
        <v>0</v>
      </c>
      <c r="D392" s="205"/>
      <c r="E392" s="229"/>
      <c r="F392" s="191">
        <v>0</v>
      </c>
      <c r="G392" s="201">
        <f t="shared" si="12"/>
        <v>0</v>
      </c>
    </row>
    <row r="393" spans="1:7" hidden="1">
      <c r="A393" s="8" t="s">
        <v>423</v>
      </c>
      <c r="B393" s="203"/>
      <c r="C393" s="204">
        <v>0</v>
      </c>
      <c r="D393" s="205"/>
      <c r="E393" s="229"/>
      <c r="F393" s="191">
        <v>0</v>
      </c>
      <c r="G393" s="201">
        <f t="shared" si="12"/>
        <v>0</v>
      </c>
    </row>
    <row r="394" spans="1:7" hidden="1">
      <c r="A394" s="8" t="s">
        <v>201</v>
      </c>
      <c r="B394" s="203"/>
      <c r="C394" s="204">
        <v>0</v>
      </c>
      <c r="D394" s="205"/>
      <c r="E394" s="229"/>
      <c r="F394" s="191">
        <v>0</v>
      </c>
      <c r="G394" s="201">
        <f t="shared" si="12"/>
        <v>0</v>
      </c>
    </row>
    <row r="395" spans="1:7" hidden="1">
      <c r="A395" s="8" t="s">
        <v>424</v>
      </c>
      <c r="B395" s="203"/>
      <c r="C395" s="204">
        <v>0</v>
      </c>
      <c r="D395" s="205"/>
      <c r="E395" s="229"/>
      <c r="F395" s="191">
        <v>0</v>
      </c>
      <c r="G395" s="201">
        <f t="shared" si="12"/>
        <v>0</v>
      </c>
    </row>
    <row r="396" spans="1:7" hidden="1">
      <c r="A396" s="8" t="s">
        <v>425</v>
      </c>
      <c r="B396" s="203"/>
      <c r="C396" s="204">
        <v>0</v>
      </c>
      <c r="D396" s="205"/>
      <c r="E396" s="229"/>
      <c r="F396" s="191">
        <v>0</v>
      </c>
      <c r="G396" s="201">
        <f t="shared" si="12"/>
        <v>0</v>
      </c>
    </row>
    <row r="397" spans="1:7" hidden="1">
      <c r="A397" s="8" t="s">
        <v>192</v>
      </c>
      <c r="B397" s="203"/>
      <c r="C397" s="204">
        <v>0</v>
      </c>
      <c r="D397" s="205"/>
      <c r="E397" s="229"/>
      <c r="F397" s="191">
        <v>0</v>
      </c>
      <c r="G397" s="201">
        <f t="shared" si="12"/>
        <v>0</v>
      </c>
    </row>
    <row r="398" spans="1:7" hidden="1">
      <c r="A398" s="8" t="s">
        <v>193</v>
      </c>
      <c r="B398" s="203"/>
      <c r="C398" s="204">
        <v>0</v>
      </c>
      <c r="D398" s="205"/>
      <c r="E398" s="229"/>
      <c r="F398" s="191">
        <v>0</v>
      </c>
      <c r="G398" s="201">
        <f t="shared" si="12"/>
        <v>0</v>
      </c>
    </row>
    <row r="399" spans="1:7" hidden="1">
      <c r="A399" s="8" t="s">
        <v>194</v>
      </c>
      <c r="B399" s="203"/>
      <c r="C399" s="204">
        <v>0</v>
      </c>
      <c r="D399" s="205"/>
      <c r="E399" s="229"/>
      <c r="F399" s="191">
        <v>0</v>
      </c>
      <c r="G399" s="201">
        <f t="shared" si="12"/>
        <v>0</v>
      </c>
    </row>
    <row r="400" spans="1:7" hidden="1">
      <c r="A400" s="8" t="s">
        <v>426</v>
      </c>
      <c r="B400" s="203"/>
      <c r="C400" s="204">
        <v>0</v>
      </c>
      <c r="D400" s="205"/>
      <c r="E400" s="229"/>
      <c r="F400" s="191">
        <v>0</v>
      </c>
      <c r="G400" s="201">
        <f t="shared" si="12"/>
        <v>0</v>
      </c>
    </row>
    <row r="401" spans="1:7" hidden="1">
      <c r="A401" s="8" t="s">
        <v>427</v>
      </c>
      <c r="B401" s="203"/>
      <c r="C401" s="204">
        <v>0</v>
      </c>
      <c r="D401" s="205"/>
      <c r="E401" s="229"/>
      <c r="F401" s="191">
        <v>0</v>
      </c>
      <c r="G401" s="201">
        <f t="shared" si="12"/>
        <v>0</v>
      </c>
    </row>
    <row r="402" spans="1:7" hidden="1">
      <c r="A402" s="8" t="s">
        <v>428</v>
      </c>
      <c r="B402" s="203"/>
      <c r="C402" s="204">
        <v>0</v>
      </c>
      <c r="D402" s="205"/>
      <c r="E402" s="229"/>
      <c r="F402" s="191">
        <v>0</v>
      </c>
      <c r="G402" s="201">
        <f t="shared" si="12"/>
        <v>0</v>
      </c>
    </row>
    <row r="403" spans="1:7" hidden="1">
      <c r="A403" s="8" t="s">
        <v>201</v>
      </c>
      <c r="B403" s="203"/>
      <c r="C403" s="204">
        <v>0</v>
      </c>
      <c r="D403" s="205"/>
      <c r="E403" s="229"/>
      <c r="F403" s="191">
        <v>0</v>
      </c>
      <c r="G403" s="201">
        <f t="shared" si="12"/>
        <v>0</v>
      </c>
    </row>
    <row r="404" spans="1:7" hidden="1">
      <c r="A404" s="8" t="s">
        <v>429</v>
      </c>
      <c r="B404" s="203"/>
      <c r="C404" s="204">
        <v>0</v>
      </c>
      <c r="D404" s="205"/>
      <c r="E404" s="229"/>
      <c r="F404" s="191">
        <v>0</v>
      </c>
      <c r="G404" s="201">
        <f t="shared" si="12"/>
        <v>0</v>
      </c>
    </row>
    <row r="405" spans="1:7" hidden="1">
      <c r="A405" s="8" t="s">
        <v>430</v>
      </c>
      <c r="B405" s="203"/>
      <c r="C405" s="204">
        <v>0</v>
      </c>
      <c r="D405" s="205"/>
      <c r="E405" s="229"/>
      <c r="F405" s="191">
        <v>0</v>
      </c>
      <c r="G405" s="201">
        <f t="shared" si="12"/>
        <v>0</v>
      </c>
    </row>
    <row r="406" spans="1:7" hidden="1">
      <c r="A406" s="8" t="s">
        <v>192</v>
      </c>
      <c r="B406" s="203"/>
      <c r="C406" s="204">
        <v>0</v>
      </c>
      <c r="D406" s="205"/>
      <c r="E406" s="229"/>
      <c r="F406" s="191">
        <v>0</v>
      </c>
      <c r="G406" s="201">
        <f t="shared" si="12"/>
        <v>0</v>
      </c>
    </row>
    <row r="407" spans="1:7" hidden="1">
      <c r="A407" s="8" t="s">
        <v>193</v>
      </c>
      <c r="B407" s="203"/>
      <c r="C407" s="204">
        <v>0</v>
      </c>
      <c r="D407" s="205"/>
      <c r="E407" s="229"/>
      <c r="F407" s="191">
        <v>0</v>
      </c>
      <c r="G407" s="201">
        <f t="shared" si="12"/>
        <v>0</v>
      </c>
    </row>
    <row r="408" spans="1:7" hidden="1">
      <c r="A408" s="8" t="s">
        <v>194</v>
      </c>
      <c r="B408" s="203"/>
      <c r="C408" s="204">
        <v>0</v>
      </c>
      <c r="D408" s="205"/>
      <c r="E408" s="229"/>
      <c r="F408" s="191">
        <v>0</v>
      </c>
      <c r="G408" s="201">
        <f t="shared" si="12"/>
        <v>0</v>
      </c>
    </row>
    <row r="409" spans="1:7" hidden="1">
      <c r="A409" s="8" t="s">
        <v>431</v>
      </c>
      <c r="B409" s="203"/>
      <c r="C409" s="204">
        <v>0</v>
      </c>
      <c r="D409" s="205"/>
      <c r="E409" s="229"/>
      <c r="F409" s="191">
        <v>0</v>
      </c>
      <c r="G409" s="201">
        <f t="shared" si="12"/>
        <v>0</v>
      </c>
    </row>
    <row r="410" spans="1:7" hidden="1">
      <c r="A410" s="8" t="s">
        <v>432</v>
      </c>
      <c r="B410" s="203"/>
      <c r="C410" s="204">
        <v>0</v>
      </c>
      <c r="D410" s="205"/>
      <c r="E410" s="229"/>
      <c r="F410" s="191">
        <v>0</v>
      </c>
      <c r="G410" s="201">
        <f t="shared" si="12"/>
        <v>0</v>
      </c>
    </row>
    <row r="411" spans="1:7" hidden="1">
      <c r="A411" s="8" t="s">
        <v>201</v>
      </c>
      <c r="B411" s="203"/>
      <c r="C411" s="204">
        <v>0</v>
      </c>
      <c r="D411" s="205"/>
      <c r="E411" s="229"/>
      <c r="F411" s="191">
        <v>0</v>
      </c>
      <c r="G411" s="201">
        <f t="shared" si="12"/>
        <v>0</v>
      </c>
    </row>
    <row r="412" spans="1:7" hidden="1">
      <c r="A412" s="8" t="s">
        <v>433</v>
      </c>
      <c r="B412" s="203"/>
      <c r="C412" s="204">
        <v>0</v>
      </c>
      <c r="D412" s="205"/>
      <c r="E412" s="229"/>
      <c r="F412" s="191">
        <v>0</v>
      </c>
      <c r="G412" s="201">
        <f t="shared" si="12"/>
        <v>0</v>
      </c>
    </row>
    <row r="413" spans="1:7" hidden="1">
      <c r="A413" s="8" t="s">
        <v>434</v>
      </c>
      <c r="B413" s="203"/>
      <c r="C413" s="204">
        <v>0</v>
      </c>
      <c r="D413" s="205"/>
      <c r="E413" s="229"/>
      <c r="F413" s="191">
        <v>0</v>
      </c>
      <c r="G413" s="201">
        <f t="shared" si="12"/>
        <v>0</v>
      </c>
    </row>
    <row r="414" spans="1:7" hidden="1">
      <c r="A414" s="8" t="s">
        <v>192</v>
      </c>
      <c r="B414" s="203"/>
      <c r="C414" s="204">
        <v>0</v>
      </c>
      <c r="D414" s="205"/>
      <c r="E414" s="229"/>
      <c r="F414" s="191">
        <v>0</v>
      </c>
      <c r="G414" s="201">
        <f t="shared" si="12"/>
        <v>0</v>
      </c>
    </row>
    <row r="415" spans="1:7" hidden="1">
      <c r="A415" s="8" t="s">
        <v>193</v>
      </c>
      <c r="B415" s="203"/>
      <c r="C415" s="204">
        <v>0</v>
      </c>
      <c r="D415" s="205"/>
      <c r="E415" s="229"/>
      <c r="F415" s="191">
        <v>0</v>
      </c>
      <c r="G415" s="201">
        <f t="shared" si="12"/>
        <v>0</v>
      </c>
    </row>
    <row r="416" spans="1:7" hidden="1">
      <c r="A416" s="8" t="s">
        <v>435</v>
      </c>
      <c r="B416" s="203"/>
      <c r="C416" s="204">
        <v>0</v>
      </c>
      <c r="D416" s="205"/>
      <c r="E416" s="229"/>
      <c r="F416" s="191">
        <v>0</v>
      </c>
      <c r="G416" s="201">
        <f t="shared" si="12"/>
        <v>0</v>
      </c>
    </row>
    <row r="417" spans="1:7" hidden="1">
      <c r="A417" s="8" t="s">
        <v>436</v>
      </c>
      <c r="B417" s="203"/>
      <c r="C417" s="204">
        <v>0</v>
      </c>
      <c r="D417" s="205"/>
      <c r="E417" s="229"/>
      <c r="F417" s="191">
        <v>0</v>
      </c>
      <c r="G417" s="201">
        <f t="shared" si="12"/>
        <v>0</v>
      </c>
    </row>
    <row r="418" spans="1:7" hidden="1">
      <c r="A418" s="8" t="s">
        <v>437</v>
      </c>
      <c r="B418" s="203"/>
      <c r="C418" s="204">
        <v>0</v>
      </c>
      <c r="D418" s="205"/>
      <c r="E418" s="229"/>
      <c r="F418" s="191">
        <v>0</v>
      </c>
      <c r="G418" s="201">
        <f t="shared" si="12"/>
        <v>0</v>
      </c>
    </row>
    <row r="419" spans="1:7" hidden="1">
      <c r="A419" s="8" t="s">
        <v>390</v>
      </c>
      <c r="B419" s="203"/>
      <c r="C419" s="204">
        <v>0</v>
      </c>
      <c r="D419" s="205"/>
      <c r="E419" s="229"/>
      <c r="F419" s="191">
        <v>0</v>
      </c>
      <c r="G419" s="201">
        <f t="shared" si="12"/>
        <v>0</v>
      </c>
    </row>
    <row r="420" spans="1:7" hidden="1">
      <c r="A420" s="8" t="s">
        <v>438</v>
      </c>
      <c r="B420" s="203"/>
      <c r="C420" s="204">
        <v>0</v>
      </c>
      <c r="D420" s="205"/>
      <c r="E420" s="229"/>
      <c r="F420" s="191">
        <v>0</v>
      </c>
      <c r="G420" s="201">
        <f t="shared" si="12"/>
        <v>0</v>
      </c>
    </row>
    <row r="421" spans="1:7" hidden="1">
      <c r="A421" s="8" t="s">
        <v>439</v>
      </c>
      <c r="B421" s="203"/>
      <c r="C421" s="204">
        <v>0</v>
      </c>
      <c r="D421" s="205"/>
      <c r="E421" s="229"/>
      <c r="F421" s="191"/>
      <c r="G421" s="201">
        <f t="shared" si="12"/>
        <v>0</v>
      </c>
    </row>
    <row r="422" spans="1:7" hidden="1">
      <c r="A422" s="8" t="s">
        <v>440</v>
      </c>
      <c r="B422" s="203"/>
      <c r="C422" s="204">
        <v>0</v>
      </c>
      <c r="D422" s="205"/>
      <c r="E422" s="229"/>
      <c r="F422" s="191"/>
      <c r="G422" s="201">
        <f t="shared" si="12"/>
        <v>0</v>
      </c>
    </row>
    <row r="423" spans="1:7" hidden="1">
      <c r="A423" s="8" t="s">
        <v>192</v>
      </c>
      <c r="B423" s="203"/>
      <c r="C423" s="204">
        <v>0</v>
      </c>
      <c r="D423" s="205"/>
      <c r="E423" s="229"/>
      <c r="F423" s="191"/>
      <c r="G423" s="201">
        <f t="shared" si="12"/>
        <v>0</v>
      </c>
    </row>
    <row r="424" spans="1:7" hidden="1">
      <c r="A424" s="8" t="s">
        <v>441</v>
      </c>
      <c r="B424" s="203"/>
      <c r="C424" s="204">
        <v>0</v>
      </c>
      <c r="D424" s="205"/>
      <c r="E424" s="229"/>
      <c r="F424" s="191"/>
      <c r="G424" s="201">
        <f t="shared" si="12"/>
        <v>0</v>
      </c>
    </row>
    <row r="425" spans="1:7" hidden="1">
      <c r="A425" s="8" t="s">
        <v>442</v>
      </c>
      <c r="B425" s="203"/>
      <c r="C425" s="204">
        <v>0</v>
      </c>
      <c r="D425" s="205"/>
      <c r="E425" s="229"/>
      <c r="F425" s="191"/>
      <c r="G425" s="201">
        <f t="shared" si="12"/>
        <v>0</v>
      </c>
    </row>
    <row r="426" spans="1:7" hidden="1">
      <c r="A426" s="8" t="s">
        <v>443</v>
      </c>
      <c r="B426" s="203"/>
      <c r="C426" s="204">
        <v>0</v>
      </c>
      <c r="D426" s="205"/>
      <c r="E426" s="229"/>
      <c r="F426" s="191"/>
      <c r="G426" s="201">
        <f t="shared" si="12"/>
        <v>0</v>
      </c>
    </row>
    <row r="427" spans="1:7" hidden="1">
      <c r="A427" s="8" t="s">
        <v>444</v>
      </c>
      <c r="B427" s="203"/>
      <c r="C427" s="204">
        <v>0</v>
      </c>
      <c r="D427" s="205"/>
      <c r="E427" s="229"/>
      <c r="F427" s="191"/>
      <c r="G427" s="201">
        <f t="shared" si="12"/>
        <v>0</v>
      </c>
    </row>
    <row r="428" spans="1:7" hidden="1">
      <c r="A428" s="8" t="s">
        <v>445</v>
      </c>
      <c r="B428" s="203"/>
      <c r="C428" s="204">
        <v>0</v>
      </c>
      <c r="D428" s="205"/>
      <c r="E428" s="229"/>
      <c r="F428" s="191"/>
      <c r="G428" s="201">
        <f t="shared" si="12"/>
        <v>0</v>
      </c>
    </row>
    <row r="429" spans="1:7" hidden="1">
      <c r="A429" s="8" t="s">
        <v>446</v>
      </c>
      <c r="B429" s="203"/>
      <c r="C429" s="204">
        <v>0</v>
      </c>
      <c r="D429" s="205"/>
      <c r="E429" s="229"/>
      <c r="F429" s="191"/>
      <c r="G429" s="201">
        <f t="shared" si="12"/>
        <v>0</v>
      </c>
    </row>
    <row r="430" spans="1:7">
      <c r="A430" s="8" t="s">
        <v>447</v>
      </c>
      <c r="B430" s="203"/>
      <c r="C430" s="204">
        <v>32</v>
      </c>
      <c r="D430" s="205"/>
      <c r="E430" s="229">
        <f>C430/F430</f>
        <v>2.1333000000000002</v>
      </c>
      <c r="F430" s="191">
        <v>15</v>
      </c>
      <c r="G430" s="201">
        <f t="shared" si="12"/>
        <v>34</v>
      </c>
    </row>
    <row r="431" spans="1:7">
      <c r="A431" s="8" t="s">
        <v>448</v>
      </c>
      <c r="B431" s="203"/>
      <c r="C431" s="204">
        <v>32</v>
      </c>
      <c r="D431" s="205"/>
      <c r="E431" s="229">
        <f>C431/F431</f>
        <v>2.1333000000000002</v>
      </c>
      <c r="F431" s="191">
        <v>15</v>
      </c>
      <c r="G431" s="201">
        <f t="shared" si="12"/>
        <v>34</v>
      </c>
    </row>
    <row r="432" spans="1:7" hidden="1">
      <c r="A432" s="8" t="s">
        <v>449</v>
      </c>
      <c r="B432" s="203"/>
      <c r="C432" s="204">
        <v>0</v>
      </c>
      <c r="D432" s="205"/>
      <c r="E432" s="229"/>
      <c r="F432" s="191">
        <v>0</v>
      </c>
      <c r="G432" s="201">
        <f t="shared" si="12"/>
        <v>0</v>
      </c>
    </row>
    <row r="433" spans="1:7">
      <c r="A433" s="8" t="s">
        <v>450</v>
      </c>
      <c r="B433" s="202">
        <f>B434+B439+B448+B455+B461+B465+B469+B473+B479+B486</f>
        <v>33607</v>
      </c>
      <c r="C433" s="204">
        <v>46642</v>
      </c>
      <c r="D433" s="205">
        <f t="shared" ref="D433:D450" si="13">C433/B433</f>
        <v>1.3878999999999999</v>
      </c>
      <c r="E433" s="229">
        <f>C433/F433</f>
        <v>1.1126</v>
      </c>
      <c r="F433" s="191">
        <v>41920</v>
      </c>
      <c r="G433" s="201">
        <f t="shared" si="12"/>
        <v>80252</v>
      </c>
    </row>
    <row r="434" spans="1:7">
      <c r="A434" s="8" t="s">
        <v>451</v>
      </c>
      <c r="B434" s="202">
        <f>SUM(B435:B438)</f>
        <v>300</v>
      </c>
      <c r="C434" s="204">
        <v>372</v>
      </c>
      <c r="D434" s="205">
        <f t="shared" si="13"/>
        <v>1.24</v>
      </c>
      <c r="E434" s="229">
        <f>C434/F434</f>
        <v>1.4308000000000001</v>
      </c>
      <c r="F434" s="191">
        <v>260</v>
      </c>
      <c r="G434" s="201">
        <f t="shared" si="12"/>
        <v>675</v>
      </c>
    </row>
    <row r="435" spans="1:7">
      <c r="A435" s="8" t="s">
        <v>192</v>
      </c>
      <c r="B435" s="203">
        <v>300</v>
      </c>
      <c r="C435" s="204">
        <v>372</v>
      </c>
      <c r="D435" s="205">
        <f t="shared" si="13"/>
        <v>1.24</v>
      </c>
      <c r="E435" s="229">
        <f>C435/F435</f>
        <v>1.4308000000000001</v>
      </c>
      <c r="F435" s="191">
        <v>260</v>
      </c>
      <c r="G435" s="201">
        <f t="shared" si="12"/>
        <v>675</v>
      </c>
    </row>
    <row r="436" spans="1:7" hidden="1">
      <c r="A436" s="8" t="s">
        <v>193</v>
      </c>
      <c r="B436" s="203"/>
      <c r="C436" s="204">
        <v>0</v>
      </c>
      <c r="D436" s="205"/>
      <c r="E436" s="229"/>
      <c r="F436" s="191">
        <v>0</v>
      </c>
      <c r="G436" s="201">
        <f t="shared" si="12"/>
        <v>0</v>
      </c>
    </row>
    <row r="437" spans="1:7" hidden="1">
      <c r="A437" s="8" t="s">
        <v>194</v>
      </c>
      <c r="B437" s="203"/>
      <c r="C437" s="204">
        <v>0</v>
      </c>
      <c r="D437" s="205"/>
      <c r="E437" s="229"/>
      <c r="F437" s="191">
        <v>0</v>
      </c>
      <c r="G437" s="201">
        <f t="shared" si="12"/>
        <v>0</v>
      </c>
    </row>
    <row r="438" spans="1:7" hidden="1">
      <c r="A438" s="8" t="s">
        <v>452</v>
      </c>
      <c r="B438" s="203"/>
      <c r="C438" s="204">
        <v>0</v>
      </c>
      <c r="D438" s="205"/>
      <c r="E438" s="229"/>
      <c r="F438" s="191">
        <v>0</v>
      </c>
      <c r="G438" s="201">
        <f t="shared" si="12"/>
        <v>0</v>
      </c>
    </row>
    <row r="439" spans="1:7">
      <c r="A439" s="8" t="s">
        <v>453</v>
      </c>
      <c r="B439" s="202">
        <f>SUM(B440:B447)</f>
        <v>31613</v>
      </c>
      <c r="C439" s="204">
        <v>43321</v>
      </c>
      <c r="D439" s="205">
        <f t="shared" si="13"/>
        <v>1.3704000000000001</v>
      </c>
      <c r="E439" s="229">
        <f>C439/F439</f>
        <v>1.1126</v>
      </c>
      <c r="F439" s="191">
        <v>38936</v>
      </c>
      <c r="G439" s="201">
        <f t="shared" si="12"/>
        <v>74936</v>
      </c>
    </row>
    <row r="440" spans="1:7">
      <c r="A440" s="8" t="s">
        <v>454</v>
      </c>
      <c r="B440" s="203">
        <v>575</v>
      </c>
      <c r="C440" s="204">
        <v>1418</v>
      </c>
      <c r="D440" s="205">
        <f t="shared" si="13"/>
        <v>2.4661</v>
      </c>
      <c r="E440" s="229">
        <f>C440/F440</f>
        <v>0.50839999999999996</v>
      </c>
      <c r="F440" s="191">
        <v>2789</v>
      </c>
      <c r="G440" s="201">
        <f t="shared" si="12"/>
        <v>1996</v>
      </c>
    </row>
    <row r="441" spans="1:7">
      <c r="A441" s="8" t="s">
        <v>455</v>
      </c>
      <c r="B441" s="203">
        <v>14646</v>
      </c>
      <c r="C441" s="204">
        <v>17676</v>
      </c>
      <c r="D441" s="205">
        <f t="shared" si="13"/>
        <v>1.2069000000000001</v>
      </c>
      <c r="E441" s="229">
        <f>C441/F441</f>
        <v>0.94020000000000004</v>
      </c>
      <c r="F441" s="191">
        <v>18801</v>
      </c>
      <c r="G441" s="201">
        <f t="shared" si="12"/>
        <v>32324</v>
      </c>
    </row>
    <row r="442" spans="1:7">
      <c r="A442" s="8" t="s">
        <v>456</v>
      </c>
      <c r="B442" s="203">
        <v>5856</v>
      </c>
      <c r="C442" s="204">
        <v>7418</v>
      </c>
      <c r="D442" s="205">
        <f t="shared" si="13"/>
        <v>1.2666999999999999</v>
      </c>
      <c r="E442" s="229">
        <f>C442/F442</f>
        <v>1.1802999999999999</v>
      </c>
      <c r="F442" s="191">
        <v>6285</v>
      </c>
      <c r="G442" s="201">
        <f t="shared" si="12"/>
        <v>13276</v>
      </c>
    </row>
    <row r="443" spans="1:7">
      <c r="A443" s="8" t="s">
        <v>457</v>
      </c>
      <c r="B443" s="203">
        <v>4436</v>
      </c>
      <c r="C443" s="204">
        <v>6088</v>
      </c>
      <c r="D443" s="205">
        <f t="shared" si="13"/>
        <v>1.3724000000000001</v>
      </c>
      <c r="E443" s="229">
        <f>C443/F443</f>
        <v>1.2949999999999999</v>
      </c>
      <c r="F443" s="191">
        <v>4701</v>
      </c>
      <c r="G443" s="201">
        <f t="shared" si="12"/>
        <v>10527</v>
      </c>
    </row>
    <row r="444" spans="1:7" hidden="1">
      <c r="A444" s="8" t="s">
        <v>458</v>
      </c>
      <c r="B444" s="203"/>
      <c r="C444" s="204">
        <v>0</v>
      </c>
      <c r="D444" s="205"/>
      <c r="E444" s="229"/>
      <c r="F444" s="191">
        <v>0</v>
      </c>
      <c r="G444" s="201">
        <f t="shared" si="12"/>
        <v>0</v>
      </c>
    </row>
    <row r="445" spans="1:7" hidden="1">
      <c r="A445" s="8" t="s">
        <v>459</v>
      </c>
      <c r="B445" s="203"/>
      <c r="C445" s="204">
        <v>0</v>
      </c>
      <c r="D445" s="205"/>
      <c r="E445" s="229"/>
      <c r="F445" s="191">
        <v>0</v>
      </c>
      <c r="G445" s="201">
        <f t="shared" si="12"/>
        <v>0</v>
      </c>
    </row>
    <row r="446" spans="1:7" hidden="1">
      <c r="A446" s="8" t="s">
        <v>460</v>
      </c>
      <c r="B446" s="203"/>
      <c r="C446" s="204">
        <v>0</v>
      </c>
      <c r="D446" s="205"/>
      <c r="E446" s="229"/>
      <c r="F446" s="191">
        <v>0</v>
      </c>
      <c r="G446" s="201">
        <f t="shared" si="12"/>
        <v>0</v>
      </c>
    </row>
    <row r="447" spans="1:7">
      <c r="A447" s="8" t="s">
        <v>461</v>
      </c>
      <c r="B447" s="203">
        <v>6100</v>
      </c>
      <c r="C447" s="204">
        <v>10721</v>
      </c>
      <c r="D447" s="205">
        <f t="shared" si="13"/>
        <v>1.7575000000000001</v>
      </c>
      <c r="E447" s="229">
        <f>C447/F447</f>
        <v>1.6857</v>
      </c>
      <c r="F447" s="191">
        <v>6360</v>
      </c>
      <c r="G447" s="201">
        <f t="shared" si="12"/>
        <v>16824</v>
      </c>
    </row>
    <row r="448" spans="1:7">
      <c r="A448" s="8" t="s">
        <v>462</v>
      </c>
      <c r="B448" s="202">
        <f>SUM(B449:B454)</f>
        <v>52</v>
      </c>
      <c r="C448" s="204">
        <v>669</v>
      </c>
      <c r="D448" s="205">
        <f t="shared" si="13"/>
        <v>12.865399999999999</v>
      </c>
      <c r="E448" s="229">
        <f>C448/F448</f>
        <v>10.9672</v>
      </c>
      <c r="F448" s="191">
        <v>61</v>
      </c>
      <c r="G448" s="201">
        <f t="shared" si="12"/>
        <v>745</v>
      </c>
    </row>
    <row r="449" spans="1:7" hidden="1">
      <c r="A449" s="8" t="s">
        <v>463</v>
      </c>
      <c r="B449" s="203"/>
      <c r="C449" s="204">
        <v>0</v>
      </c>
      <c r="D449" s="205"/>
      <c r="E449" s="229"/>
      <c r="F449" s="191">
        <v>0</v>
      </c>
      <c r="G449" s="201">
        <f t="shared" si="12"/>
        <v>0</v>
      </c>
    </row>
    <row r="450" spans="1:7" ht="15" customHeight="1">
      <c r="A450" s="8" t="s">
        <v>464</v>
      </c>
      <c r="B450" s="203">
        <v>52</v>
      </c>
      <c r="C450" s="204">
        <v>669</v>
      </c>
      <c r="D450" s="205">
        <f t="shared" si="13"/>
        <v>12.865399999999999</v>
      </c>
      <c r="E450" s="229">
        <f>C450/F450</f>
        <v>10.9672</v>
      </c>
      <c r="F450" s="191">
        <v>61</v>
      </c>
      <c r="G450" s="201">
        <f t="shared" si="12"/>
        <v>745</v>
      </c>
    </row>
    <row r="451" spans="1:7" hidden="1">
      <c r="A451" s="8" t="s">
        <v>465</v>
      </c>
      <c r="B451" s="203"/>
      <c r="C451" s="204">
        <v>0</v>
      </c>
      <c r="D451" s="205"/>
      <c r="E451" s="229"/>
      <c r="F451" s="191">
        <v>0</v>
      </c>
      <c r="G451" s="201">
        <f t="shared" si="12"/>
        <v>0</v>
      </c>
    </row>
    <row r="452" spans="1:7" hidden="1">
      <c r="A452" s="8" t="s">
        <v>466</v>
      </c>
      <c r="B452" s="203"/>
      <c r="C452" s="204">
        <v>0</v>
      </c>
      <c r="D452" s="205"/>
      <c r="E452" s="229"/>
      <c r="F452" s="191">
        <v>0</v>
      </c>
      <c r="G452" s="201">
        <f t="shared" si="12"/>
        <v>0</v>
      </c>
    </row>
    <row r="453" spans="1:7" hidden="1">
      <c r="A453" s="8" t="s">
        <v>467</v>
      </c>
      <c r="B453" s="203"/>
      <c r="C453" s="204">
        <v>0</v>
      </c>
      <c r="D453" s="205"/>
      <c r="E453" s="229"/>
      <c r="F453" s="191">
        <v>0</v>
      </c>
      <c r="G453" s="201">
        <f t="shared" ref="G453:G516" si="14">SUM(B453:E453)</f>
        <v>0</v>
      </c>
    </row>
    <row r="454" spans="1:7" hidden="1">
      <c r="A454" s="8" t="s">
        <v>468</v>
      </c>
      <c r="B454" s="203"/>
      <c r="C454" s="204">
        <v>0</v>
      </c>
      <c r="D454" s="205"/>
      <c r="E454" s="229"/>
      <c r="F454" s="191">
        <v>0</v>
      </c>
      <c r="G454" s="201">
        <f t="shared" si="14"/>
        <v>0</v>
      </c>
    </row>
    <row r="455" spans="1:7" hidden="1">
      <c r="A455" s="8" t="s">
        <v>469</v>
      </c>
      <c r="B455" s="202">
        <f>SUM(B456:B460)</f>
        <v>0</v>
      </c>
      <c r="C455" s="204">
        <v>0</v>
      </c>
      <c r="D455" s="205"/>
      <c r="E455" s="229"/>
      <c r="F455" s="191">
        <v>0</v>
      </c>
      <c r="G455" s="201">
        <f t="shared" si="14"/>
        <v>0</v>
      </c>
    </row>
    <row r="456" spans="1:7" hidden="1">
      <c r="A456" s="8" t="s">
        <v>470</v>
      </c>
      <c r="B456" s="203"/>
      <c r="C456" s="204">
        <v>0</v>
      </c>
      <c r="D456" s="205"/>
      <c r="E456" s="229"/>
      <c r="F456" s="191">
        <v>0</v>
      </c>
      <c r="G456" s="201">
        <f t="shared" si="14"/>
        <v>0</v>
      </c>
    </row>
    <row r="457" spans="1:7" hidden="1">
      <c r="A457" s="8" t="s">
        <v>471</v>
      </c>
      <c r="B457" s="203"/>
      <c r="C457" s="204">
        <v>0</v>
      </c>
      <c r="D457" s="205"/>
      <c r="E457" s="229"/>
      <c r="F457" s="191">
        <v>0</v>
      </c>
      <c r="G457" s="201">
        <f t="shared" si="14"/>
        <v>0</v>
      </c>
    </row>
    <row r="458" spans="1:7" hidden="1">
      <c r="A458" s="8" t="s">
        <v>472</v>
      </c>
      <c r="B458" s="203"/>
      <c r="C458" s="204">
        <v>0</v>
      </c>
      <c r="D458" s="205"/>
      <c r="E458" s="229"/>
      <c r="F458" s="191">
        <v>0</v>
      </c>
      <c r="G458" s="201">
        <f t="shared" si="14"/>
        <v>0</v>
      </c>
    </row>
    <row r="459" spans="1:7" hidden="1">
      <c r="A459" s="8" t="s">
        <v>473</v>
      </c>
      <c r="B459" s="203"/>
      <c r="C459" s="204">
        <v>0</v>
      </c>
      <c r="D459" s="205"/>
      <c r="E459" s="229"/>
      <c r="F459" s="191">
        <v>0</v>
      </c>
      <c r="G459" s="201">
        <f t="shared" si="14"/>
        <v>0</v>
      </c>
    </row>
    <row r="460" spans="1:7" hidden="1">
      <c r="A460" s="8" t="s">
        <v>474</v>
      </c>
      <c r="B460" s="203"/>
      <c r="C460" s="204">
        <v>0</v>
      </c>
      <c r="D460" s="205"/>
      <c r="E460" s="229"/>
      <c r="F460" s="191">
        <v>0</v>
      </c>
      <c r="G460" s="201">
        <f t="shared" si="14"/>
        <v>0</v>
      </c>
    </row>
    <row r="461" spans="1:7">
      <c r="A461" s="8" t="s">
        <v>475</v>
      </c>
      <c r="B461" s="202">
        <f>SUM(B462:B464)</f>
        <v>87</v>
      </c>
      <c r="C461" s="204">
        <v>87</v>
      </c>
      <c r="D461" s="205">
        <f t="shared" ref="D461:D513" si="15">C461/B461</f>
        <v>1</v>
      </c>
      <c r="E461" s="229">
        <f>C461/F461</f>
        <v>1.8511</v>
      </c>
      <c r="F461" s="191">
        <v>47</v>
      </c>
      <c r="G461" s="201">
        <f t="shared" si="14"/>
        <v>177</v>
      </c>
    </row>
    <row r="462" spans="1:7">
      <c r="A462" s="8" t="s">
        <v>476</v>
      </c>
      <c r="B462" s="203">
        <v>87</v>
      </c>
      <c r="C462" s="204">
        <v>87</v>
      </c>
      <c r="D462" s="205">
        <f t="shared" si="15"/>
        <v>1</v>
      </c>
      <c r="E462" s="229">
        <f>C462/F462</f>
        <v>1.8511</v>
      </c>
      <c r="F462" s="191">
        <v>47</v>
      </c>
      <c r="G462" s="201">
        <f t="shared" si="14"/>
        <v>177</v>
      </c>
    </row>
    <row r="463" spans="1:7" hidden="1">
      <c r="A463" s="8" t="s">
        <v>477</v>
      </c>
      <c r="B463" s="203"/>
      <c r="C463" s="204">
        <v>0</v>
      </c>
      <c r="D463" s="205"/>
      <c r="E463" s="229"/>
      <c r="F463" s="191">
        <v>0</v>
      </c>
      <c r="G463" s="201">
        <f t="shared" si="14"/>
        <v>0</v>
      </c>
    </row>
    <row r="464" spans="1:7" hidden="1">
      <c r="A464" s="8" t="s">
        <v>478</v>
      </c>
      <c r="B464" s="203"/>
      <c r="C464" s="204">
        <v>0</v>
      </c>
      <c r="D464" s="205"/>
      <c r="E464" s="229"/>
      <c r="F464" s="191">
        <v>0</v>
      </c>
      <c r="G464" s="201">
        <f t="shared" si="14"/>
        <v>0</v>
      </c>
    </row>
    <row r="465" spans="1:7" hidden="1">
      <c r="A465" s="8" t="s">
        <v>479</v>
      </c>
      <c r="B465" s="203"/>
      <c r="C465" s="204">
        <v>0</v>
      </c>
      <c r="D465" s="205"/>
      <c r="E465" s="229"/>
      <c r="F465" s="191">
        <v>0</v>
      </c>
      <c r="G465" s="201">
        <f t="shared" si="14"/>
        <v>0</v>
      </c>
    </row>
    <row r="466" spans="1:7" hidden="1">
      <c r="A466" s="8" t="s">
        <v>480</v>
      </c>
      <c r="B466" s="203"/>
      <c r="C466" s="204">
        <v>0</v>
      </c>
      <c r="D466" s="205"/>
      <c r="E466" s="229"/>
      <c r="F466" s="191">
        <v>0</v>
      </c>
      <c r="G466" s="201">
        <f t="shared" si="14"/>
        <v>0</v>
      </c>
    </row>
    <row r="467" spans="1:7" hidden="1">
      <c r="A467" s="8" t="s">
        <v>481</v>
      </c>
      <c r="B467" s="203"/>
      <c r="C467" s="204">
        <v>0</v>
      </c>
      <c r="D467" s="205"/>
      <c r="E467" s="229"/>
      <c r="F467" s="191">
        <v>0</v>
      </c>
      <c r="G467" s="201">
        <f t="shared" si="14"/>
        <v>0</v>
      </c>
    </row>
    <row r="468" spans="1:7" hidden="1">
      <c r="A468" s="8" t="s">
        <v>482</v>
      </c>
      <c r="B468" s="203"/>
      <c r="C468" s="204">
        <v>0</v>
      </c>
      <c r="D468" s="205"/>
      <c r="E468" s="229"/>
      <c r="F468" s="191">
        <v>0</v>
      </c>
      <c r="G468" s="201">
        <f t="shared" si="14"/>
        <v>0</v>
      </c>
    </row>
    <row r="469" spans="1:7">
      <c r="A469" s="8" t="s">
        <v>483</v>
      </c>
      <c r="B469" s="202">
        <f>SUM(B470:B472)</f>
        <v>302</v>
      </c>
      <c r="C469" s="204">
        <v>302</v>
      </c>
      <c r="D469" s="205">
        <f t="shared" si="15"/>
        <v>1</v>
      </c>
      <c r="E469" s="229">
        <f>C469/F469</f>
        <v>1.5894999999999999</v>
      </c>
      <c r="F469" s="191">
        <v>190</v>
      </c>
      <c r="G469" s="201">
        <f t="shared" si="14"/>
        <v>607</v>
      </c>
    </row>
    <row r="470" spans="1:7">
      <c r="A470" s="8" t="s">
        <v>484</v>
      </c>
      <c r="B470" s="203">
        <v>302</v>
      </c>
      <c r="C470" s="204">
        <v>302</v>
      </c>
      <c r="D470" s="205">
        <f t="shared" si="15"/>
        <v>1</v>
      </c>
      <c r="E470" s="229">
        <f>C470/F470</f>
        <v>1.5894999999999999</v>
      </c>
      <c r="F470" s="191">
        <v>190</v>
      </c>
      <c r="G470" s="201">
        <f t="shared" si="14"/>
        <v>607</v>
      </c>
    </row>
    <row r="471" spans="1:7" hidden="1">
      <c r="A471" s="8" t="s">
        <v>485</v>
      </c>
      <c r="B471" s="203"/>
      <c r="C471" s="204">
        <v>0</v>
      </c>
      <c r="D471" s="205"/>
      <c r="E471" s="229"/>
      <c r="F471" s="191">
        <v>0</v>
      </c>
      <c r="G471" s="201">
        <f t="shared" si="14"/>
        <v>0</v>
      </c>
    </row>
    <row r="472" spans="1:7" hidden="1">
      <c r="A472" s="8" t="s">
        <v>486</v>
      </c>
      <c r="B472" s="203"/>
      <c r="C472" s="204">
        <v>0</v>
      </c>
      <c r="D472" s="205"/>
      <c r="E472" s="229"/>
      <c r="F472" s="191">
        <v>0</v>
      </c>
      <c r="G472" s="201">
        <f t="shared" si="14"/>
        <v>0</v>
      </c>
    </row>
    <row r="473" spans="1:7">
      <c r="A473" s="8" t="s">
        <v>487</v>
      </c>
      <c r="B473" s="202">
        <f>SUM(B474:B478)</f>
        <v>473</v>
      </c>
      <c r="C473" s="204">
        <v>526</v>
      </c>
      <c r="D473" s="205">
        <f t="shared" si="15"/>
        <v>1.1121000000000001</v>
      </c>
      <c r="E473" s="229">
        <f>C473/F473</f>
        <v>1.3915</v>
      </c>
      <c r="F473" s="191">
        <v>378</v>
      </c>
      <c r="G473" s="201">
        <f t="shared" si="14"/>
        <v>1002</v>
      </c>
    </row>
    <row r="474" spans="1:7">
      <c r="A474" s="8" t="s">
        <v>488</v>
      </c>
      <c r="B474" s="203">
        <v>320</v>
      </c>
      <c r="C474" s="204">
        <v>320</v>
      </c>
      <c r="D474" s="205">
        <f t="shared" si="15"/>
        <v>1</v>
      </c>
      <c r="E474" s="229">
        <f>C474/F474</f>
        <v>1.448</v>
      </c>
      <c r="F474" s="191">
        <v>221</v>
      </c>
      <c r="G474" s="201">
        <f t="shared" si="14"/>
        <v>642</v>
      </c>
    </row>
    <row r="475" spans="1:7">
      <c r="A475" s="8" t="s">
        <v>489</v>
      </c>
      <c r="B475" s="203">
        <v>153</v>
      </c>
      <c r="C475" s="204">
        <v>206</v>
      </c>
      <c r="D475" s="205">
        <f t="shared" si="15"/>
        <v>1.3464</v>
      </c>
      <c r="E475" s="229">
        <f>C475/F475</f>
        <v>1.3121</v>
      </c>
      <c r="F475" s="191">
        <v>157</v>
      </c>
      <c r="G475" s="201">
        <f t="shared" si="14"/>
        <v>362</v>
      </c>
    </row>
    <row r="476" spans="1:7" hidden="1">
      <c r="A476" s="8" t="s">
        <v>490</v>
      </c>
      <c r="B476" s="203"/>
      <c r="C476" s="204">
        <v>0</v>
      </c>
      <c r="D476" s="205"/>
      <c r="E476" s="229"/>
      <c r="F476" s="191">
        <v>0</v>
      </c>
      <c r="G476" s="201">
        <f t="shared" si="14"/>
        <v>0</v>
      </c>
    </row>
    <row r="477" spans="1:7" hidden="1">
      <c r="A477" s="8" t="s">
        <v>491</v>
      </c>
      <c r="B477" s="203"/>
      <c r="C477" s="204">
        <v>0</v>
      </c>
      <c r="D477" s="205"/>
      <c r="E477" s="229"/>
      <c r="F477" s="191">
        <v>0</v>
      </c>
      <c r="G477" s="201">
        <f t="shared" si="14"/>
        <v>0</v>
      </c>
    </row>
    <row r="478" spans="1:7" hidden="1">
      <c r="A478" s="8" t="s">
        <v>492</v>
      </c>
      <c r="B478" s="203"/>
      <c r="C478" s="204">
        <v>0</v>
      </c>
      <c r="D478" s="205"/>
      <c r="E478" s="229"/>
      <c r="F478" s="191">
        <v>0</v>
      </c>
      <c r="G478" s="201">
        <f t="shared" si="14"/>
        <v>0</v>
      </c>
    </row>
    <row r="479" spans="1:7">
      <c r="A479" s="8" t="s">
        <v>493</v>
      </c>
      <c r="B479" s="202">
        <f>SUM(B480:B485)</f>
        <v>610</v>
      </c>
      <c r="C479" s="204">
        <v>642</v>
      </c>
      <c r="D479" s="205">
        <f t="shared" si="15"/>
        <v>1.0525</v>
      </c>
      <c r="E479" s="229">
        <f>C479/F479</f>
        <v>0.45469999999999999</v>
      </c>
      <c r="F479" s="191">
        <v>1412</v>
      </c>
      <c r="G479" s="201">
        <f t="shared" si="14"/>
        <v>1254</v>
      </c>
    </row>
    <row r="480" spans="1:7">
      <c r="A480" s="8" t="s">
        <v>494</v>
      </c>
      <c r="B480" s="203"/>
      <c r="C480" s="204">
        <v>279</v>
      </c>
      <c r="D480" s="205"/>
      <c r="E480" s="229">
        <f>C480/F480</f>
        <v>0.60129999999999995</v>
      </c>
      <c r="F480" s="191">
        <v>464</v>
      </c>
      <c r="G480" s="201">
        <f t="shared" si="14"/>
        <v>280</v>
      </c>
    </row>
    <row r="481" spans="1:7">
      <c r="A481" s="8" t="s">
        <v>495</v>
      </c>
      <c r="B481" s="203"/>
      <c r="C481" s="204">
        <v>160</v>
      </c>
      <c r="D481" s="205"/>
      <c r="E481" s="229"/>
      <c r="F481" s="191">
        <v>0</v>
      </c>
      <c r="G481" s="201">
        <f t="shared" si="14"/>
        <v>160</v>
      </c>
    </row>
    <row r="482" spans="1:7" hidden="1">
      <c r="A482" s="8" t="s">
        <v>496</v>
      </c>
      <c r="B482" s="203"/>
      <c r="C482" s="204">
        <v>0</v>
      </c>
      <c r="D482" s="205"/>
      <c r="E482" s="229"/>
      <c r="F482" s="191">
        <v>0</v>
      </c>
      <c r="G482" s="201">
        <f t="shared" si="14"/>
        <v>0</v>
      </c>
    </row>
    <row r="483" spans="1:7" hidden="1">
      <c r="A483" s="8" t="s">
        <v>497</v>
      </c>
      <c r="B483" s="203"/>
      <c r="C483" s="204">
        <v>0</v>
      </c>
      <c r="D483" s="205"/>
      <c r="E483" s="229"/>
      <c r="F483" s="191">
        <v>0</v>
      </c>
      <c r="G483" s="201">
        <f t="shared" si="14"/>
        <v>0</v>
      </c>
    </row>
    <row r="484" spans="1:7" hidden="1">
      <c r="A484" s="8" t="s">
        <v>498</v>
      </c>
      <c r="B484" s="203"/>
      <c r="C484" s="204">
        <v>0</v>
      </c>
      <c r="D484" s="205"/>
      <c r="E484" s="229">
        <f t="shared" ref="E484:E490" si="16">C484/F484</f>
        <v>0</v>
      </c>
      <c r="F484" s="191">
        <v>210</v>
      </c>
      <c r="G484" s="201">
        <f t="shared" si="14"/>
        <v>0</v>
      </c>
    </row>
    <row r="485" spans="1:7">
      <c r="A485" s="8" t="s">
        <v>499</v>
      </c>
      <c r="B485" s="203">
        <v>610</v>
      </c>
      <c r="C485" s="204">
        <v>203</v>
      </c>
      <c r="D485" s="205">
        <f t="shared" si="15"/>
        <v>0.33279999999999998</v>
      </c>
      <c r="E485" s="229">
        <f t="shared" si="16"/>
        <v>0.27510000000000001</v>
      </c>
      <c r="F485" s="191">
        <v>738</v>
      </c>
      <c r="G485" s="201">
        <f t="shared" si="14"/>
        <v>814</v>
      </c>
    </row>
    <row r="486" spans="1:7">
      <c r="A486" s="8" t="s">
        <v>500</v>
      </c>
      <c r="B486" s="202">
        <f>B487</f>
        <v>170</v>
      </c>
      <c r="C486" s="204">
        <v>723</v>
      </c>
      <c r="D486" s="205">
        <f t="shared" si="15"/>
        <v>4.2529000000000003</v>
      </c>
      <c r="E486" s="229">
        <f t="shared" si="16"/>
        <v>1.1368</v>
      </c>
      <c r="F486" s="191">
        <v>636</v>
      </c>
      <c r="G486" s="201">
        <f t="shared" si="14"/>
        <v>898</v>
      </c>
    </row>
    <row r="487" spans="1:7">
      <c r="A487" s="8" t="s">
        <v>501</v>
      </c>
      <c r="B487" s="203">
        <v>170</v>
      </c>
      <c r="C487" s="204">
        <v>723</v>
      </c>
      <c r="D487" s="205">
        <f t="shared" si="15"/>
        <v>4.2529000000000003</v>
      </c>
      <c r="E487" s="229">
        <f t="shared" si="16"/>
        <v>1.1368</v>
      </c>
      <c r="F487" s="191">
        <v>636</v>
      </c>
      <c r="G487" s="201">
        <f t="shared" si="14"/>
        <v>898</v>
      </c>
    </row>
    <row r="488" spans="1:7">
      <c r="A488" s="8" t="s">
        <v>502</v>
      </c>
      <c r="B488" s="202">
        <f>SUM(B489,B494,B503,B509,B515,B520,B525,B532,B536,B539)</f>
        <v>1833</v>
      </c>
      <c r="C488" s="204">
        <v>3015</v>
      </c>
      <c r="D488" s="205">
        <f t="shared" si="15"/>
        <v>1.6448</v>
      </c>
      <c r="E488" s="229">
        <f t="shared" si="16"/>
        <v>1.0822000000000001</v>
      </c>
      <c r="F488" s="191">
        <v>2786</v>
      </c>
      <c r="G488" s="201">
        <f t="shared" si="14"/>
        <v>4851</v>
      </c>
    </row>
    <row r="489" spans="1:7">
      <c r="A489" s="8" t="s">
        <v>503</v>
      </c>
      <c r="B489" s="202">
        <f>SUM(B490:B493)</f>
        <v>104</v>
      </c>
      <c r="C489" s="204">
        <v>136</v>
      </c>
      <c r="D489" s="205">
        <f t="shared" si="15"/>
        <v>1.3077000000000001</v>
      </c>
      <c r="E489" s="229">
        <f t="shared" si="16"/>
        <v>1.4468000000000001</v>
      </c>
      <c r="F489" s="191">
        <v>94</v>
      </c>
      <c r="G489" s="201">
        <f t="shared" si="14"/>
        <v>243</v>
      </c>
    </row>
    <row r="490" spans="1:7">
      <c r="A490" s="8" t="s">
        <v>192</v>
      </c>
      <c r="B490" s="203">
        <v>104</v>
      </c>
      <c r="C490" s="204">
        <v>126</v>
      </c>
      <c r="D490" s="205">
        <f t="shared" si="15"/>
        <v>1.2115</v>
      </c>
      <c r="E490" s="229">
        <f t="shared" si="16"/>
        <v>1.3404</v>
      </c>
      <c r="F490" s="191">
        <v>94</v>
      </c>
      <c r="G490" s="201">
        <f t="shared" si="14"/>
        <v>233</v>
      </c>
    </row>
    <row r="491" spans="1:7" hidden="1">
      <c r="A491" s="8" t="s">
        <v>193</v>
      </c>
      <c r="B491" s="203"/>
      <c r="C491" s="204">
        <v>0</v>
      </c>
      <c r="D491" s="205"/>
      <c r="E491" s="229"/>
      <c r="F491" s="191">
        <v>0</v>
      </c>
      <c r="G491" s="201">
        <f t="shared" si="14"/>
        <v>0</v>
      </c>
    </row>
    <row r="492" spans="1:7" hidden="1">
      <c r="A492" s="8" t="s">
        <v>194</v>
      </c>
      <c r="B492" s="203"/>
      <c r="C492" s="204">
        <v>0</v>
      </c>
      <c r="D492" s="205"/>
      <c r="E492" s="229"/>
      <c r="F492" s="191">
        <v>0</v>
      </c>
      <c r="G492" s="201">
        <f t="shared" si="14"/>
        <v>0</v>
      </c>
    </row>
    <row r="493" spans="1:7">
      <c r="A493" s="8" t="s">
        <v>504</v>
      </c>
      <c r="B493" s="203"/>
      <c r="C493" s="204">
        <v>10</v>
      </c>
      <c r="D493" s="205"/>
      <c r="E493" s="229"/>
      <c r="F493" s="191">
        <v>0</v>
      </c>
      <c r="G493" s="201">
        <f t="shared" si="14"/>
        <v>10</v>
      </c>
    </row>
    <row r="494" spans="1:7" hidden="1">
      <c r="A494" s="8" t="s">
        <v>505</v>
      </c>
      <c r="B494" s="203"/>
      <c r="C494" s="204">
        <v>0</v>
      </c>
      <c r="D494" s="205"/>
      <c r="E494" s="229"/>
      <c r="F494" s="191">
        <v>13</v>
      </c>
      <c r="G494" s="201">
        <f t="shared" si="14"/>
        <v>0</v>
      </c>
    </row>
    <row r="495" spans="1:7" hidden="1">
      <c r="A495" s="8" t="s">
        <v>506</v>
      </c>
      <c r="B495" s="203"/>
      <c r="C495" s="204">
        <v>0</v>
      </c>
      <c r="D495" s="205"/>
      <c r="E495" s="229"/>
      <c r="F495" s="191">
        <v>0</v>
      </c>
      <c r="G495" s="201">
        <f t="shared" si="14"/>
        <v>0</v>
      </c>
    </row>
    <row r="496" spans="1:7" hidden="1">
      <c r="A496" s="8" t="s">
        <v>507</v>
      </c>
      <c r="B496" s="203"/>
      <c r="C496" s="204">
        <v>0</v>
      </c>
      <c r="D496" s="205"/>
      <c r="E496" s="229"/>
      <c r="F496" s="191">
        <v>0</v>
      </c>
      <c r="G496" s="201">
        <f t="shared" si="14"/>
        <v>0</v>
      </c>
    </row>
    <row r="497" spans="1:7" hidden="1">
      <c r="A497" s="8" t="s">
        <v>508</v>
      </c>
      <c r="B497" s="203"/>
      <c r="C497" s="204">
        <v>0</v>
      </c>
      <c r="D497" s="205"/>
      <c r="E497" s="229"/>
      <c r="F497" s="191">
        <v>0</v>
      </c>
      <c r="G497" s="201">
        <f t="shared" si="14"/>
        <v>0</v>
      </c>
    </row>
    <row r="498" spans="1:7" hidden="1">
      <c r="A498" s="8" t="s">
        <v>509</v>
      </c>
      <c r="B498" s="203"/>
      <c r="C498" s="204">
        <v>0</v>
      </c>
      <c r="D498" s="205"/>
      <c r="E498" s="229"/>
      <c r="F498" s="191">
        <v>0</v>
      </c>
      <c r="G498" s="201">
        <f t="shared" si="14"/>
        <v>0</v>
      </c>
    </row>
    <row r="499" spans="1:7" hidden="1">
      <c r="A499" s="8" t="s">
        <v>510</v>
      </c>
      <c r="B499" s="203"/>
      <c r="C499" s="204">
        <v>0</v>
      </c>
      <c r="D499" s="205"/>
      <c r="E499" s="229"/>
      <c r="F499" s="191">
        <v>0</v>
      </c>
      <c r="G499" s="201">
        <f t="shared" si="14"/>
        <v>0</v>
      </c>
    </row>
    <row r="500" spans="1:7" hidden="1">
      <c r="A500" s="8" t="s">
        <v>511</v>
      </c>
      <c r="B500" s="203"/>
      <c r="C500" s="204">
        <v>0</v>
      </c>
      <c r="D500" s="205"/>
      <c r="E500" s="229"/>
      <c r="F500" s="191">
        <v>0</v>
      </c>
      <c r="G500" s="201">
        <f t="shared" si="14"/>
        <v>0</v>
      </c>
    </row>
    <row r="501" spans="1:7" hidden="1">
      <c r="A501" s="8" t="s">
        <v>512</v>
      </c>
      <c r="B501" s="203"/>
      <c r="C501" s="204">
        <v>0</v>
      </c>
      <c r="D501" s="205"/>
      <c r="E501" s="229"/>
      <c r="F501" s="191">
        <v>0</v>
      </c>
      <c r="G501" s="201">
        <f t="shared" si="14"/>
        <v>0</v>
      </c>
    </row>
    <row r="502" spans="1:7" hidden="1">
      <c r="A502" s="8" t="s">
        <v>513</v>
      </c>
      <c r="B502" s="203"/>
      <c r="C502" s="204">
        <v>0</v>
      </c>
      <c r="D502" s="205"/>
      <c r="E502" s="229"/>
      <c r="F502" s="191">
        <v>13</v>
      </c>
      <c r="G502" s="201">
        <f t="shared" si="14"/>
        <v>0</v>
      </c>
    </row>
    <row r="503" spans="1:7" hidden="1">
      <c r="A503" s="8" t="s">
        <v>514</v>
      </c>
      <c r="B503" s="203"/>
      <c r="C503" s="204">
        <v>0</v>
      </c>
      <c r="D503" s="205"/>
      <c r="E503" s="229"/>
      <c r="F503" s="191">
        <v>0</v>
      </c>
      <c r="G503" s="201">
        <f t="shared" si="14"/>
        <v>0</v>
      </c>
    </row>
    <row r="504" spans="1:7" hidden="1">
      <c r="A504" s="8" t="s">
        <v>506</v>
      </c>
      <c r="B504" s="203"/>
      <c r="C504" s="204">
        <v>0</v>
      </c>
      <c r="D504" s="205"/>
      <c r="E504" s="229"/>
      <c r="F504" s="191">
        <v>0</v>
      </c>
      <c r="G504" s="201">
        <f t="shared" si="14"/>
        <v>0</v>
      </c>
    </row>
    <row r="505" spans="1:7" hidden="1">
      <c r="A505" s="8" t="s">
        <v>515</v>
      </c>
      <c r="B505" s="203"/>
      <c r="C505" s="204">
        <v>0</v>
      </c>
      <c r="D505" s="205"/>
      <c r="E505" s="229"/>
      <c r="F505" s="191">
        <v>0</v>
      </c>
      <c r="G505" s="201">
        <f t="shared" si="14"/>
        <v>0</v>
      </c>
    </row>
    <row r="506" spans="1:7" hidden="1">
      <c r="A506" s="8" t="s">
        <v>516</v>
      </c>
      <c r="B506" s="203"/>
      <c r="C506" s="204">
        <v>0</v>
      </c>
      <c r="D506" s="205"/>
      <c r="E506" s="229"/>
      <c r="F506" s="191">
        <v>0</v>
      </c>
      <c r="G506" s="201">
        <f t="shared" si="14"/>
        <v>0</v>
      </c>
    </row>
    <row r="507" spans="1:7" hidden="1">
      <c r="A507" s="8" t="s">
        <v>517</v>
      </c>
      <c r="B507" s="203"/>
      <c r="C507" s="204">
        <v>0</v>
      </c>
      <c r="D507" s="205"/>
      <c r="E507" s="229"/>
      <c r="F507" s="191">
        <v>0</v>
      </c>
      <c r="G507" s="201">
        <f t="shared" si="14"/>
        <v>0</v>
      </c>
    </row>
    <row r="508" spans="1:7" hidden="1">
      <c r="A508" s="8" t="s">
        <v>518</v>
      </c>
      <c r="B508" s="203"/>
      <c r="C508" s="204">
        <v>0</v>
      </c>
      <c r="D508" s="205"/>
      <c r="E508" s="229"/>
      <c r="F508" s="191">
        <v>0</v>
      </c>
      <c r="G508" s="201">
        <f t="shared" si="14"/>
        <v>0</v>
      </c>
    </row>
    <row r="509" spans="1:7">
      <c r="A509" s="8" t="s">
        <v>519</v>
      </c>
      <c r="B509" s="202">
        <f>SUM(B510:B514)</f>
        <v>1342</v>
      </c>
      <c r="C509" s="204">
        <v>221</v>
      </c>
      <c r="D509" s="205">
        <f t="shared" si="15"/>
        <v>0.16470000000000001</v>
      </c>
      <c r="E509" s="229">
        <f>C509/F509</f>
        <v>0.69059999999999999</v>
      </c>
      <c r="F509" s="191">
        <v>320</v>
      </c>
      <c r="G509" s="201">
        <f t="shared" si="14"/>
        <v>1564</v>
      </c>
    </row>
    <row r="510" spans="1:7" hidden="1">
      <c r="A510" s="8" t="s">
        <v>506</v>
      </c>
      <c r="B510" s="203"/>
      <c r="C510" s="204">
        <v>0</v>
      </c>
      <c r="D510" s="205"/>
      <c r="E510" s="229"/>
      <c r="F510" s="191">
        <v>0</v>
      </c>
      <c r="G510" s="201">
        <f t="shared" si="14"/>
        <v>0</v>
      </c>
    </row>
    <row r="511" spans="1:7" hidden="1">
      <c r="A511" s="8" t="s">
        <v>520</v>
      </c>
      <c r="B511" s="203"/>
      <c r="C511" s="204">
        <v>0</v>
      </c>
      <c r="D511" s="205"/>
      <c r="E511" s="229">
        <f>C511/F511</f>
        <v>0</v>
      </c>
      <c r="F511" s="191">
        <v>10</v>
      </c>
      <c r="G511" s="201">
        <f t="shared" si="14"/>
        <v>0</v>
      </c>
    </row>
    <row r="512" spans="1:7" hidden="1">
      <c r="A512" s="8" t="s">
        <v>521</v>
      </c>
      <c r="B512" s="203"/>
      <c r="C512" s="204">
        <v>0</v>
      </c>
      <c r="D512" s="205"/>
      <c r="E512" s="229">
        <f>C512/F512</f>
        <v>0</v>
      </c>
      <c r="F512" s="191">
        <v>100</v>
      </c>
      <c r="G512" s="201">
        <f t="shared" si="14"/>
        <v>0</v>
      </c>
    </row>
    <row r="513" spans="1:7">
      <c r="A513" s="8" t="s">
        <v>522</v>
      </c>
      <c r="B513" s="203">
        <v>1342</v>
      </c>
      <c r="C513" s="204">
        <v>213</v>
      </c>
      <c r="D513" s="205">
        <f t="shared" si="15"/>
        <v>0.15870000000000001</v>
      </c>
      <c r="E513" s="229">
        <f>C513/F513</f>
        <v>1.0143</v>
      </c>
      <c r="F513" s="191">
        <v>210</v>
      </c>
      <c r="G513" s="201">
        <f t="shared" si="14"/>
        <v>1556</v>
      </c>
    </row>
    <row r="514" spans="1:7">
      <c r="A514" s="8" t="s">
        <v>523</v>
      </c>
      <c r="B514" s="203"/>
      <c r="C514" s="204">
        <v>8</v>
      </c>
      <c r="D514" s="205"/>
      <c r="E514" s="229"/>
      <c r="F514" s="191">
        <v>0</v>
      </c>
      <c r="G514" s="201">
        <f t="shared" si="14"/>
        <v>8</v>
      </c>
    </row>
    <row r="515" spans="1:7" hidden="1">
      <c r="A515" s="8" t="s">
        <v>524</v>
      </c>
      <c r="B515" s="203"/>
      <c r="C515" s="204">
        <v>0</v>
      </c>
      <c r="D515" s="205"/>
      <c r="E515" s="229"/>
      <c r="F515" s="191">
        <v>12</v>
      </c>
      <c r="G515" s="201">
        <f t="shared" si="14"/>
        <v>0</v>
      </c>
    </row>
    <row r="516" spans="1:7" hidden="1">
      <c r="A516" s="8" t="s">
        <v>506</v>
      </c>
      <c r="B516" s="203"/>
      <c r="C516" s="204">
        <v>0</v>
      </c>
      <c r="D516" s="205"/>
      <c r="E516" s="229"/>
      <c r="F516" s="191">
        <v>0</v>
      </c>
      <c r="G516" s="201">
        <f t="shared" si="14"/>
        <v>0</v>
      </c>
    </row>
    <row r="517" spans="1:7" hidden="1">
      <c r="A517" s="8" t="s">
        <v>525</v>
      </c>
      <c r="B517" s="203"/>
      <c r="C517" s="204">
        <v>0</v>
      </c>
      <c r="D517" s="205"/>
      <c r="E517" s="229"/>
      <c r="F517" s="191">
        <v>0</v>
      </c>
      <c r="G517" s="201">
        <f t="shared" ref="G517:G580" si="17">SUM(B517:E517)</f>
        <v>0</v>
      </c>
    </row>
    <row r="518" spans="1:7" hidden="1">
      <c r="A518" s="8" t="s">
        <v>526</v>
      </c>
      <c r="B518" s="203"/>
      <c r="C518" s="204">
        <v>0</v>
      </c>
      <c r="D518" s="205"/>
      <c r="E518" s="229"/>
      <c r="F518" s="191">
        <v>12</v>
      </c>
      <c r="G518" s="201">
        <f t="shared" si="17"/>
        <v>0</v>
      </c>
    </row>
    <row r="519" spans="1:7" hidden="1">
      <c r="A519" s="8" t="s">
        <v>527</v>
      </c>
      <c r="B519" s="203"/>
      <c r="C519" s="204">
        <v>0</v>
      </c>
      <c r="D519" s="205"/>
      <c r="E519" s="229"/>
      <c r="F519" s="191">
        <v>0</v>
      </c>
      <c r="G519" s="201">
        <f t="shared" si="17"/>
        <v>0</v>
      </c>
    </row>
    <row r="520" spans="1:7" hidden="1">
      <c r="A520" s="8" t="s">
        <v>528</v>
      </c>
      <c r="B520" s="203"/>
      <c r="C520" s="204">
        <v>0</v>
      </c>
      <c r="D520" s="205"/>
      <c r="E520" s="229"/>
      <c r="F520" s="191">
        <v>0</v>
      </c>
      <c r="G520" s="201">
        <f t="shared" si="17"/>
        <v>0</v>
      </c>
    </row>
    <row r="521" spans="1:7" hidden="1">
      <c r="A521" s="8" t="s">
        <v>529</v>
      </c>
      <c r="B521" s="203"/>
      <c r="C521" s="204">
        <v>0</v>
      </c>
      <c r="D521" s="205"/>
      <c r="E521" s="229"/>
      <c r="F521" s="191">
        <v>0</v>
      </c>
      <c r="G521" s="201">
        <f t="shared" si="17"/>
        <v>0</v>
      </c>
    </row>
    <row r="522" spans="1:7" hidden="1">
      <c r="A522" s="8" t="s">
        <v>530</v>
      </c>
      <c r="B522" s="203"/>
      <c r="C522" s="204">
        <v>0</v>
      </c>
      <c r="D522" s="205"/>
      <c r="E522" s="229"/>
      <c r="F522" s="191">
        <v>0</v>
      </c>
      <c r="G522" s="201">
        <f t="shared" si="17"/>
        <v>0</v>
      </c>
    </row>
    <row r="523" spans="1:7" hidden="1">
      <c r="A523" s="8" t="s">
        <v>531</v>
      </c>
      <c r="B523" s="203"/>
      <c r="C523" s="204">
        <v>0</v>
      </c>
      <c r="D523" s="205"/>
      <c r="E523" s="229"/>
      <c r="F523" s="191">
        <v>0</v>
      </c>
      <c r="G523" s="201">
        <f t="shared" si="17"/>
        <v>0</v>
      </c>
    </row>
    <row r="524" spans="1:7" hidden="1">
      <c r="A524" s="8" t="s">
        <v>532</v>
      </c>
      <c r="B524" s="203"/>
      <c r="C524" s="204">
        <v>0</v>
      </c>
      <c r="D524" s="205"/>
      <c r="E524" s="229"/>
      <c r="F524" s="191">
        <v>0</v>
      </c>
      <c r="G524" s="201">
        <f t="shared" si="17"/>
        <v>0</v>
      </c>
    </row>
    <row r="525" spans="1:7">
      <c r="A525" s="8" t="s">
        <v>533</v>
      </c>
      <c r="B525" s="202">
        <f>SUM(B526:B531)</f>
        <v>387</v>
      </c>
      <c r="C525" s="204">
        <v>158</v>
      </c>
      <c r="D525" s="205">
        <f t="shared" ref="D525:D579" si="18">C525/B525</f>
        <v>0.4083</v>
      </c>
      <c r="E525" s="229">
        <f>C525/F525</f>
        <v>1.0748</v>
      </c>
      <c r="F525" s="191">
        <v>147</v>
      </c>
      <c r="G525" s="201">
        <f t="shared" si="17"/>
        <v>546</v>
      </c>
    </row>
    <row r="526" spans="1:7">
      <c r="A526" s="8" t="s">
        <v>506</v>
      </c>
      <c r="B526" s="203">
        <v>54</v>
      </c>
      <c r="C526" s="204">
        <v>73</v>
      </c>
      <c r="D526" s="205">
        <f t="shared" si="18"/>
        <v>1.3519000000000001</v>
      </c>
      <c r="E526" s="229">
        <f>C526/F526</f>
        <v>1.2806999999999999</v>
      </c>
      <c r="F526" s="191">
        <v>57</v>
      </c>
      <c r="G526" s="201">
        <f t="shared" si="17"/>
        <v>130</v>
      </c>
    </row>
    <row r="527" spans="1:7">
      <c r="A527" s="8" t="s">
        <v>534</v>
      </c>
      <c r="B527" s="203"/>
      <c r="C527" s="204">
        <v>35</v>
      </c>
      <c r="D527" s="205"/>
      <c r="E527" s="229">
        <f>C527/F527</f>
        <v>1.0294000000000001</v>
      </c>
      <c r="F527" s="191">
        <v>34</v>
      </c>
      <c r="G527" s="201">
        <f t="shared" si="17"/>
        <v>36</v>
      </c>
    </row>
    <row r="528" spans="1:7" hidden="1">
      <c r="A528" s="8" t="s">
        <v>535</v>
      </c>
      <c r="B528" s="203"/>
      <c r="C528" s="204">
        <v>0</v>
      </c>
      <c r="D528" s="205"/>
      <c r="E528" s="229"/>
      <c r="F528" s="191">
        <v>0</v>
      </c>
      <c r="G528" s="201">
        <f t="shared" si="17"/>
        <v>0</v>
      </c>
    </row>
    <row r="529" spans="1:7" hidden="1">
      <c r="A529" s="8" t="s">
        <v>536</v>
      </c>
      <c r="B529" s="203"/>
      <c r="C529" s="204">
        <v>0</v>
      </c>
      <c r="D529" s="205"/>
      <c r="E529" s="229"/>
      <c r="F529" s="191">
        <v>0</v>
      </c>
      <c r="G529" s="201">
        <f t="shared" si="17"/>
        <v>0</v>
      </c>
    </row>
    <row r="530" spans="1:7" hidden="1">
      <c r="A530" s="8" t="s">
        <v>537</v>
      </c>
      <c r="B530" s="203"/>
      <c r="C530" s="204">
        <v>0</v>
      </c>
      <c r="D530" s="205"/>
      <c r="E530" s="229"/>
      <c r="F530" s="191">
        <v>0</v>
      </c>
      <c r="G530" s="201">
        <f t="shared" si="17"/>
        <v>0</v>
      </c>
    </row>
    <row r="531" spans="1:7">
      <c r="A531" s="8" t="s">
        <v>538</v>
      </c>
      <c r="B531" s="203">
        <v>333</v>
      </c>
      <c r="C531" s="204">
        <v>50</v>
      </c>
      <c r="D531" s="205">
        <f t="shared" si="18"/>
        <v>0.1502</v>
      </c>
      <c r="E531" s="229">
        <f>C531/F531</f>
        <v>0.89290000000000003</v>
      </c>
      <c r="F531" s="191">
        <v>56</v>
      </c>
      <c r="G531" s="201">
        <f t="shared" si="17"/>
        <v>384</v>
      </c>
    </row>
    <row r="532" spans="1:7" hidden="1">
      <c r="A532" s="8" t="s">
        <v>539</v>
      </c>
      <c r="B532" s="203"/>
      <c r="C532" s="204">
        <v>0</v>
      </c>
      <c r="D532" s="205"/>
      <c r="E532" s="229"/>
      <c r="F532" s="191">
        <v>0</v>
      </c>
      <c r="G532" s="201">
        <f t="shared" si="17"/>
        <v>0</v>
      </c>
    </row>
    <row r="533" spans="1:7" hidden="1">
      <c r="A533" s="8" t="s">
        <v>540</v>
      </c>
      <c r="B533" s="203"/>
      <c r="C533" s="204">
        <v>0</v>
      </c>
      <c r="D533" s="205"/>
      <c r="E533" s="229"/>
      <c r="F533" s="191">
        <v>0</v>
      </c>
      <c r="G533" s="201">
        <f t="shared" si="17"/>
        <v>0</v>
      </c>
    </row>
    <row r="534" spans="1:7" hidden="1">
      <c r="A534" s="8" t="s">
        <v>541</v>
      </c>
      <c r="B534" s="203"/>
      <c r="C534" s="204">
        <v>0</v>
      </c>
      <c r="D534" s="205"/>
      <c r="E534" s="229"/>
      <c r="F534" s="191">
        <v>0</v>
      </c>
      <c r="G534" s="201">
        <f t="shared" si="17"/>
        <v>0</v>
      </c>
    </row>
    <row r="535" spans="1:7" hidden="1">
      <c r="A535" s="8" t="s">
        <v>542</v>
      </c>
      <c r="B535" s="203"/>
      <c r="C535" s="204">
        <v>0</v>
      </c>
      <c r="D535" s="205"/>
      <c r="E535" s="229"/>
      <c r="F535" s="191">
        <v>0</v>
      </c>
      <c r="G535" s="201">
        <f t="shared" si="17"/>
        <v>0</v>
      </c>
    </row>
    <row r="536" spans="1:7" hidden="1">
      <c r="A536" s="8" t="s">
        <v>543</v>
      </c>
      <c r="B536" s="203"/>
      <c r="C536" s="204">
        <v>0</v>
      </c>
      <c r="D536" s="205"/>
      <c r="E536" s="229"/>
      <c r="F536" s="191">
        <v>0</v>
      </c>
      <c r="G536" s="201">
        <f t="shared" si="17"/>
        <v>0</v>
      </c>
    </row>
    <row r="537" spans="1:7" hidden="1">
      <c r="A537" s="8" t="s">
        <v>544</v>
      </c>
      <c r="B537" s="203"/>
      <c r="C537" s="204">
        <v>0</v>
      </c>
      <c r="D537" s="205"/>
      <c r="E537" s="229"/>
      <c r="F537" s="191">
        <v>0</v>
      </c>
      <c r="G537" s="201">
        <f t="shared" si="17"/>
        <v>0</v>
      </c>
    </row>
    <row r="538" spans="1:7" hidden="1">
      <c r="A538" s="8" t="s">
        <v>545</v>
      </c>
      <c r="B538" s="203"/>
      <c r="C538" s="204">
        <v>0</v>
      </c>
      <c r="D538" s="205"/>
      <c r="E538" s="229"/>
      <c r="F538" s="191"/>
      <c r="G538" s="201">
        <f t="shared" si="17"/>
        <v>0</v>
      </c>
    </row>
    <row r="539" spans="1:7">
      <c r="A539" s="8" t="s">
        <v>546</v>
      </c>
      <c r="B539" s="203"/>
      <c r="C539" s="204">
        <v>2500</v>
      </c>
      <c r="D539" s="205"/>
      <c r="E539" s="229">
        <f>C539/F539</f>
        <v>1.1364000000000001</v>
      </c>
      <c r="F539" s="191">
        <v>2200</v>
      </c>
      <c r="G539" s="201">
        <f t="shared" si="17"/>
        <v>2501</v>
      </c>
    </row>
    <row r="540" spans="1:7" hidden="1">
      <c r="A540" s="8" t="s">
        <v>547</v>
      </c>
      <c r="B540" s="203"/>
      <c r="C540" s="204">
        <v>0</v>
      </c>
      <c r="D540" s="205"/>
      <c r="E540" s="229"/>
      <c r="F540" s="191">
        <v>0</v>
      </c>
      <c r="G540" s="201">
        <f t="shared" si="17"/>
        <v>0</v>
      </c>
    </row>
    <row r="541" spans="1:7" hidden="1">
      <c r="A541" s="8" t="s">
        <v>548</v>
      </c>
      <c r="B541" s="203"/>
      <c r="C541" s="204">
        <v>0</v>
      </c>
      <c r="D541" s="205"/>
      <c r="E541" s="229"/>
      <c r="F541" s="191">
        <v>0</v>
      </c>
      <c r="G541" s="201">
        <f t="shared" si="17"/>
        <v>0</v>
      </c>
    </row>
    <row r="542" spans="1:7" hidden="1">
      <c r="A542" s="8" t="s">
        <v>549</v>
      </c>
      <c r="B542" s="203"/>
      <c r="C542" s="204">
        <v>0</v>
      </c>
      <c r="D542" s="205"/>
      <c r="E542" s="229"/>
      <c r="F542" s="191">
        <v>0</v>
      </c>
      <c r="G542" s="201">
        <f t="shared" si="17"/>
        <v>0</v>
      </c>
    </row>
    <row r="543" spans="1:7">
      <c r="A543" s="8" t="s">
        <v>550</v>
      </c>
      <c r="B543" s="203"/>
      <c r="C543" s="204">
        <v>2500</v>
      </c>
      <c r="D543" s="205"/>
      <c r="E543" s="229">
        <f>C543/F543</f>
        <v>1.1364000000000001</v>
      </c>
      <c r="F543" s="191">
        <v>2200</v>
      </c>
      <c r="G543" s="201">
        <f t="shared" si="17"/>
        <v>2501</v>
      </c>
    </row>
    <row r="544" spans="1:7">
      <c r="A544" s="8" t="s">
        <v>551</v>
      </c>
      <c r="B544" s="202">
        <f>SUM(B545,B559,B567,B578,B586,B589)</f>
        <v>1089</v>
      </c>
      <c r="C544" s="204">
        <v>8045</v>
      </c>
      <c r="D544" s="205">
        <f t="shared" si="18"/>
        <v>7.3875000000000002</v>
      </c>
      <c r="E544" s="229">
        <f>C544/F544</f>
        <v>1.0911</v>
      </c>
      <c r="F544" s="191">
        <v>7373</v>
      </c>
      <c r="G544" s="201">
        <f t="shared" si="17"/>
        <v>9142</v>
      </c>
    </row>
    <row r="545" spans="1:7">
      <c r="A545" s="8" t="s">
        <v>552</v>
      </c>
      <c r="B545" s="202">
        <f>SUM(B546:B558)</f>
        <v>714</v>
      </c>
      <c r="C545" s="204">
        <v>1175</v>
      </c>
      <c r="D545" s="205">
        <f t="shared" si="18"/>
        <v>1.6456999999999999</v>
      </c>
      <c r="E545" s="229">
        <f>C545/F545</f>
        <v>0.40870000000000001</v>
      </c>
      <c r="F545" s="191">
        <v>2875</v>
      </c>
      <c r="G545" s="201">
        <f t="shared" si="17"/>
        <v>1891</v>
      </c>
    </row>
    <row r="546" spans="1:7">
      <c r="A546" s="8" t="s">
        <v>192</v>
      </c>
      <c r="B546" s="203">
        <v>507</v>
      </c>
      <c r="C546" s="204">
        <v>309</v>
      </c>
      <c r="D546" s="205">
        <f t="shared" si="18"/>
        <v>0.60950000000000004</v>
      </c>
      <c r="E546" s="229">
        <f>C546/F546</f>
        <v>1.0368999999999999</v>
      </c>
      <c r="F546" s="191">
        <v>298</v>
      </c>
      <c r="G546" s="201">
        <f t="shared" si="17"/>
        <v>818</v>
      </c>
    </row>
    <row r="547" spans="1:7" hidden="1">
      <c r="A547" s="8" t="s">
        <v>193</v>
      </c>
      <c r="B547" s="203"/>
      <c r="C547" s="204">
        <v>0</v>
      </c>
      <c r="D547" s="205"/>
      <c r="E547" s="229"/>
      <c r="F547" s="191">
        <v>0</v>
      </c>
      <c r="G547" s="201">
        <f t="shared" si="17"/>
        <v>0</v>
      </c>
    </row>
    <row r="548" spans="1:7" hidden="1">
      <c r="A548" s="8" t="s">
        <v>194</v>
      </c>
      <c r="B548" s="203"/>
      <c r="C548" s="204">
        <v>0</v>
      </c>
      <c r="D548" s="205"/>
      <c r="E548" s="229"/>
      <c r="F548" s="191">
        <v>0</v>
      </c>
      <c r="G548" s="201">
        <f t="shared" si="17"/>
        <v>0</v>
      </c>
    </row>
    <row r="549" spans="1:7">
      <c r="A549" s="8" t="s">
        <v>553</v>
      </c>
      <c r="B549" s="203">
        <v>47</v>
      </c>
      <c r="C549" s="204">
        <v>56</v>
      </c>
      <c r="D549" s="205">
        <f t="shared" si="18"/>
        <v>1.1915</v>
      </c>
      <c r="E549" s="229">
        <f>C549/F549</f>
        <v>1.1429</v>
      </c>
      <c r="F549" s="191">
        <v>49</v>
      </c>
      <c r="G549" s="201">
        <f t="shared" si="17"/>
        <v>105</v>
      </c>
    </row>
    <row r="550" spans="1:7">
      <c r="A550" s="8" t="s">
        <v>554</v>
      </c>
      <c r="B550" s="203">
        <v>85</v>
      </c>
      <c r="C550" s="204">
        <v>15</v>
      </c>
      <c r="D550" s="205">
        <f t="shared" si="18"/>
        <v>0.17649999999999999</v>
      </c>
      <c r="E550" s="229">
        <f>C550/F550</f>
        <v>0.1923</v>
      </c>
      <c r="F550" s="191">
        <v>78</v>
      </c>
      <c r="G550" s="201">
        <f t="shared" si="17"/>
        <v>100</v>
      </c>
    </row>
    <row r="551" spans="1:7" hidden="1">
      <c r="A551" s="8" t="s">
        <v>555</v>
      </c>
      <c r="B551" s="203"/>
      <c r="C551" s="204">
        <v>0</v>
      </c>
      <c r="D551" s="205"/>
      <c r="E551" s="229"/>
      <c r="F551" s="191">
        <v>0</v>
      </c>
      <c r="G551" s="201">
        <f t="shared" si="17"/>
        <v>0</v>
      </c>
    </row>
    <row r="552" spans="1:7" hidden="1">
      <c r="A552" s="8" t="s">
        <v>556</v>
      </c>
      <c r="B552" s="203"/>
      <c r="C552" s="204">
        <v>0</v>
      </c>
      <c r="D552" s="205"/>
      <c r="E552" s="229"/>
      <c r="F552" s="191">
        <v>0</v>
      </c>
      <c r="G552" s="201">
        <f t="shared" si="17"/>
        <v>0</v>
      </c>
    </row>
    <row r="553" spans="1:7" hidden="1">
      <c r="A553" s="8" t="s">
        <v>557</v>
      </c>
      <c r="B553" s="203"/>
      <c r="C553" s="204">
        <v>0</v>
      </c>
      <c r="D553" s="205"/>
      <c r="E553" s="229">
        <f>C553/F553</f>
        <v>0</v>
      </c>
      <c r="F553" s="191">
        <v>4</v>
      </c>
      <c r="G553" s="201">
        <f t="shared" si="17"/>
        <v>0</v>
      </c>
    </row>
    <row r="554" spans="1:7">
      <c r="A554" s="8" t="s">
        <v>558</v>
      </c>
      <c r="B554" s="203">
        <v>75</v>
      </c>
      <c r="C554" s="204">
        <v>509</v>
      </c>
      <c r="D554" s="205">
        <f t="shared" si="18"/>
        <v>6.7866999999999997</v>
      </c>
      <c r="E554" s="229">
        <f>C554/F554</f>
        <v>0.57579999999999998</v>
      </c>
      <c r="F554" s="191">
        <v>884</v>
      </c>
      <c r="G554" s="201">
        <f t="shared" si="17"/>
        <v>591</v>
      </c>
    </row>
    <row r="555" spans="1:7" hidden="1">
      <c r="A555" s="8" t="s">
        <v>559</v>
      </c>
      <c r="B555" s="203"/>
      <c r="C555" s="204">
        <v>0</v>
      </c>
      <c r="D555" s="205"/>
      <c r="E555" s="229"/>
      <c r="F555" s="191">
        <v>0</v>
      </c>
      <c r="G555" s="201">
        <f t="shared" si="17"/>
        <v>0</v>
      </c>
    </row>
    <row r="556" spans="1:7">
      <c r="A556" s="8" t="s">
        <v>560</v>
      </c>
      <c r="B556" s="203"/>
      <c r="C556" s="204">
        <v>20</v>
      </c>
      <c r="D556" s="205"/>
      <c r="E556" s="229"/>
      <c r="F556" s="191">
        <v>0</v>
      </c>
      <c r="G556" s="201">
        <f t="shared" si="17"/>
        <v>20</v>
      </c>
    </row>
    <row r="557" spans="1:7">
      <c r="A557" s="8" t="s">
        <v>561</v>
      </c>
      <c r="B557" s="203"/>
      <c r="C557" s="204">
        <v>75</v>
      </c>
      <c r="D557" s="205"/>
      <c r="E557" s="229">
        <f>C557/F557</f>
        <v>1.3158000000000001</v>
      </c>
      <c r="F557" s="191">
        <v>57</v>
      </c>
      <c r="G557" s="201">
        <f t="shared" si="17"/>
        <v>76</v>
      </c>
    </row>
    <row r="558" spans="1:7">
      <c r="A558" s="8" t="s">
        <v>562</v>
      </c>
      <c r="B558" s="203"/>
      <c r="C558" s="204">
        <v>191</v>
      </c>
      <c r="D558" s="205"/>
      <c r="E558" s="229">
        <f>C558/F558</f>
        <v>0.12690000000000001</v>
      </c>
      <c r="F558" s="191">
        <v>1505</v>
      </c>
      <c r="G558" s="201">
        <f t="shared" si="17"/>
        <v>191</v>
      </c>
    </row>
    <row r="559" spans="1:7" ht="15" customHeight="1">
      <c r="A559" s="8" t="s">
        <v>563</v>
      </c>
      <c r="B559" s="203">
        <f>B564</f>
        <v>20</v>
      </c>
      <c r="C559" s="204">
        <v>298</v>
      </c>
      <c r="D559" s="205">
        <f t="shared" si="18"/>
        <v>14.9</v>
      </c>
      <c r="E559" s="229">
        <f>C559/F559</f>
        <v>14.9</v>
      </c>
      <c r="F559" s="191">
        <v>20</v>
      </c>
      <c r="G559" s="201">
        <f t="shared" si="17"/>
        <v>348</v>
      </c>
    </row>
    <row r="560" spans="1:7" hidden="1">
      <c r="A560" s="8" t="s">
        <v>192</v>
      </c>
      <c r="B560" s="203"/>
      <c r="C560" s="204">
        <v>0</v>
      </c>
      <c r="D560" s="205"/>
      <c r="E560" s="229"/>
      <c r="F560" s="191">
        <v>0</v>
      </c>
      <c r="G560" s="201">
        <f t="shared" si="17"/>
        <v>0</v>
      </c>
    </row>
    <row r="561" spans="1:7" hidden="1">
      <c r="A561" s="8" t="s">
        <v>193</v>
      </c>
      <c r="B561" s="203"/>
      <c r="C561" s="204">
        <v>0</v>
      </c>
      <c r="D561" s="205"/>
      <c r="E561" s="229"/>
      <c r="F561" s="191">
        <v>0</v>
      </c>
      <c r="G561" s="201">
        <f t="shared" si="17"/>
        <v>0</v>
      </c>
    </row>
    <row r="562" spans="1:7" hidden="1">
      <c r="A562" s="8" t="s">
        <v>194</v>
      </c>
      <c r="B562" s="203"/>
      <c r="C562" s="204">
        <v>0</v>
      </c>
      <c r="D562" s="205"/>
      <c r="E562" s="229"/>
      <c r="F562" s="191">
        <v>0</v>
      </c>
      <c r="G562" s="201">
        <f t="shared" si="17"/>
        <v>0</v>
      </c>
    </row>
    <row r="563" spans="1:7">
      <c r="A563" s="8" t="s">
        <v>564</v>
      </c>
      <c r="B563" s="203"/>
      <c r="C563" s="204">
        <v>40</v>
      </c>
      <c r="D563" s="205"/>
      <c r="E563" s="229"/>
      <c r="F563" s="191">
        <v>0</v>
      </c>
      <c r="G563" s="201">
        <f t="shared" si="17"/>
        <v>40</v>
      </c>
    </row>
    <row r="564" spans="1:7">
      <c r="A564" s="8" t="s">
        <v>565</v>
      </c>
      <c r="B564" s="203">
        <v>20</v>
      </c>
      <c r="C564" s="204">
        <v>115</v>
      </c>
      <c r="D564" s="205">
        <f t="shared" si="18"/>
        <v>5.75</v>
      </c>
      <c r="E564" s="229">
        <f>C564/F564</f>
        <v>5.75</v>
      </c>
      <c r="F564" s="191">
        <v>20</v>
      </c>
      <c r="G564" s="201">
        <f t="shared" si="17"/>
        <v>147</v>
      </c>
    </row>
    <row r="565" spans="1:7" hidden="1">
      <c r="A565" s="8" t="s">
        <v>566</v>
      </c>
      <c r="B565" s="203"/>
      <c r="C565" s="204">
        <v>0</v>
      </c>
      <c r="D565" s="205"/>
      <c r="E565" s="229"/>
      <c r="F565" s="191">
        <v>0</v>
      </c>
      <c r="G565" s="201">
        <f t="shared" si="17"/>
        <v>0</v>
      </c>
    </row>
    <row r="566" spans="1:7">
      <c r="A566" s="8" t="s">
        <v>567</v>
      </c>
      <c r="B566" s="203"/>
      <c r="C566" s="204">
        <v>143</v>
      </c>
      <c r="D566" s="205"/>
      <c r="E566" s="229"/>
      <c r="F566" s="191">
        <v>0</v>
      </c>
      <c r="G566" s="201">
        <f t="shared" si="17"/>
        <v>143</v>
      </c>
    </row>
    <row r="567" spans="1:7">
      <c r="A567" s="8" t="s">
        <v>568</v>
      </c>
      <c r="B567" s="203"/>
      <c r="C567" s="204">
        <v>2687</v>
      </c>
      <c r="D567" s="205"/>
      <c r="E567" s="229">
        <f>C567/F567</f>
        <v>61.068199999999997</v>
      </c>
      <c r="F567" s="191">
        <v>44</v>
      </c>
      <c r="G567" s="201">
        <f t="shared" si="17"/>
        <v>2748</v>
      </c>
    </row>
    <row r="568" spans="1:7" hidden="1">
      <c r="A568" s="8" t="s">
        <v>192</v>
      </c>
      <c r="B568" s="203"/>
      <c r="C568" s="204">
        <v>0</v>
      </c>
      <c r="D568" s="205"/>
      <c r="E568" s="229"/>
      <c r="F568" s="191">
        <v>0</v>
      </c>
      <c r="G568" s="201">
        <f t="shared" si="17"/>
        <v>0</v>
      </c>
    </row>
    <row r="569" spans="1:7" hidden="1">
      <c r="A569" s="8" t="s">
        <v>193</v>
      </c>
      <c r="B569" s="203"/>
      <c r="C569" s="204">
        <v>0</v>
      </c>
      <c r="D569" s="205"/>
      <c r="E569" s="229"/>
      <c r="F569" s="191">
        <v>0</v>
      </c>
      <c r="G569" s="201">
        <f t="shared" si="17"/>
        <v>0</v>
      </c>
    </row>
    <row r="570" spans="1:7" hidden="1">
      <c r="A570" s="8" t="s">
        <v>194</v>
      </c>
      <c r="B570" s="203"/>
      <c r="C570" s="204">
        <v>0</v>
      </c>
      <c r="D570" s="205"/>
      <c r="E570" s="229"/>
      <c r="F570" s="191">
        <v>0</v>
      </c>
      <c r="G570" s="201">
        <f t="shared" si="17"/>
        <v>0</v>
      </c>
    </row>
    <row r="571" spans="1:7" hidden="1">
      <c r="A571" s="8" t="s">
        <v>569</v>
      </c>
      <c r="B571" s="203"/>
      <c r="C571" s="204">
        <v>0</v>
      </c>
      <c r="D571" s="205"/>
      <c r="E571" s="229"/>
      <c r="F571" s="191">
        <v>0</v>
      </c>
      <c r="G571" s="201">
        <f t="shared" si="17"/>
        <v>0</v>
      </c>
    </row>
    <row r="572" spans="1:7" hidden="1">
      <c r="A572" s="8" t="s">
        <v>570</v>
      </c>
      <c r="B572" s="203"/>
      <c r="C572" s="204">
        <v>0</v>
      </c>
      <c r="D572" s="205"/>
      <c r="E572" s="229"/>
      <c r="F572" s="191">
        <v>0</v>
      </c>
      <c r="G572" s="201">
        <f t="shared" si="17"/>
        <v>0</v>
      </c>
    </row>
    <row r="573" spans="1:7">
      <c r="A573" s="8" t="s">
        <v>571</v>
      </c>
      <c r="B573" s="203"/>
      <c r="C573" s="204">
        <v>29</v>
      </c>
      <c r="D573" s="205"/>
      <c r="E573" s="229">
        <f>C573/F573</f>
        <v>1.381</v>
      </c>
      <c r="F573" s="191">
        <v>21</v>
      </c>
      <c r="G573" s="201">
        <f t="shared" si="17"/>
        <v>30</v>
      </c>
    </row>
    <row r="574" spans="1:7">
      <c r="A574" s="8" t="s">
        <v>572</v>
      </c>
      <c r="B574" s="203"/>
      <c r="C574" s="204">
        <v>2040</v>
      </c>
      <c r="D574" s="205"/>
      <c r="E574" s="229">
        <f>C574/F574</f>
        <v>156.92310000000001</v>
      </c>
      <c r="F574" s="191">
        <v>13</v>
      </c>
      <c r="G574" s="201">
        <f t="shared" si="17"/>
        <v>2197</v>
      </c>
    </row>
    <row r="575" spans="1:7">
      <c r="A575" s="8" t="s">
        <v>573</v>
      </c>
      <c r="B575" s="203"/>
      <c r="C575" s="204">
        <v>10</v>
      </c>
      <c r="D575" s="205"/>
      <c r="E575" s="229">
        <f>C575/F575</f>
        <v>1</v>
      </c>
      <c r="F575" s="191">
        <v>10</v>
      </c>
      <c r="G575" s="201">
        <f t="shared" si="17"/>
        <v>11</v>
      </c>
    </row>
    <row r="576" spans="1:7" hidden="1">
      <c r="A576" s="8" t="s">
        <v>574</v>
      </c>
      <c r="B576" s="203"/>
      <c r="C576" s="204">
        <v>0</v>
      </c>
      <c r="D576" s="205"/>
      <c r="E576" s="229"/>
      <c r="F576" s="191">
        <v>0</v>
      </c>
      <c r="G576" s="201">
        <f t="shared" si="17"/>
        <v>0</v>
      </c>
    </row>
    <row r="577" spans="1:7">
      <c r="A577" s="8" t="s">
        <v>575</v>
      </c>
      <c r="B577" s="203"/>
      <c r="C577" s="204">
        <v>608</v>
      </c>
      <c r="D577" s="205"/>
      <c r="E577" s="229"/>
      <c r="F577" s="191">
        <v>0</v>
      </c>
      <c r="G577" s="201">
        <f t="shared" si="17"/>
        <v>608</v>
      </c>
    </row>
    <row r="578" spans="1:7">
      <c r="A578" s="8" t="s">
        <v>576</v>
      </c>
      <c r="B578" s="202">
        <f>SUM(B579:B588)</f>
        <v>252</v>
      </c>
      <c r="C578" s="204">
        <v>843</v>
      </c>
      <c r="D578" s="205">
        <f t="shared" si="18"/>
        <v>3.3452000000000002</v>
      </c>
      <c r="E578" s="229">
        <f>C578/F578</f>
        <v>1.6056999999999999</v>
      </c>
      <c r="F578" s="191">
        <f>SUM(F579:F588)</f>
        <v>525</v>
      </c>
      <c r="G578" s="201">
        <f t="shared" si="17"/>
        <v>1100</v>
      </c>
    </row>
    <row r="579" spans="1:7">
      <c r="A579" s="8" t="s">
        <v>192</v>
      </c>
      <c r="B579" s="203">
        <v>151</v>
      </c>
      <c r="C579" s="204">
        <v>204</v>
      </c>
      <c r="D579" s="205">
        <f t="shared" si="18"/>
        <v>1.351</v>
      </c>
      <c r="E579" s="229">
        <f>C579/F579</f>
        <v>1.0681</v>
      </c>
      <c r="F579" s="191">
        <v>191</v>
      </c>
      <c r="G579" s="201">
        <f t="shared" si="17"/>
        <v>357</v>
      </c>
    </row>
    <row r="580" spans="1:7" hidden="1">
      <c r="A580" s="8" t="s">
        <v>193</v>
      </c>
      <c r="B580" s="203"/>
      <c r="C580" s="204">
        <v>0</v>
      </c>
      <c r="D580" s="205"/>
      <c r="E580" s="229"/>
      <c r="F580" s="191">
        <v>0</v>
      </c>
      <c r="G580" s="201">
        <f t="shared" si="17"/>
        <v>0</v>
      </c>
    </row>
    <row r="581" spans="1:7" hidden="1">
      <c r="A581" s="8" t="s">
        <v>194</v>
      </c>
      <c r="B581" s="203"/>
      <c r="C581" s="204">
        <v>0</v>
      </c>
      <c r="D581" s="205"/>
      <c r="E581" s="229"/>
      <c r="F581" s="191">
        <v>0</v>
      </c>
      <c r="G581" s="201">
        <f t="shared" ref="G581:G644" si="19">SUM(B581:E581)</f>
        <v>0</v>
      </c>
    </row>
    <row r="582" spans="1:7" hidden="1">
      <c r="A582" s="8" t="s">
        <v>577</v>
      </c>
      <c r="B582" s="203"/>
      <c r="C582" s="204">
        <v>0</v>
      </c>
      <c r="D582" s="205"/>
      <c r="E582" s="229"/>
      <c r="F582" s="191">
        <v>0</v>
      </c>
      <c r="G582" s="201">
        <f t="shared" si="19"/>
        <v>0</v>
      </c>
    </row>
    <row r="583" spans="1:7">
      <c r="A583" s="8" t="s">
        <v>578</v>
      </c>
      <c r="B583" s="203"/>
      <c r="C583" s="204">
        <v>32</v>
      </c>
      <c r="D583" s="205"/>
      <c r="E583" s="229"/>
      <c r="F583" s="191">
        <v>0</v>
      </c>
      <c r="G583" s="201">
        <f t="shared" si="19"/>
        <v>32</v>
      </c>
    </row>
    <row r="584" spans="1:7">
      <c r="A584" s="8" t="s">
        <v>579</v>
      </c>
      <c r="B584" s="203"/>
      <c r="C584" s="204">
        <v>10</v>
      </c>
      <c r="D584" s="205"/>
      <c r="E584" s="229">
        <f>C584/F584</f>
        <v>1</v>
      </c>
      <c r="F584" s="191">
        <v>10</v>
      </c>
      <c r="G584" s="201">
        <f t="shared" si="19"/>
        <v>11</v>
      </c>
    </row>
    <row r="585" spans="1:7">
      <c r="A585" s="8" t="s">
        <v>580</v>
      </c>
      <c r="B585" s="203">
        <v>72</v>
      </c>
      <c r="C585" s="204">
        <v>111</v>
      </c>
      <c r="D585" s="205">
        <f t="shared" ref="D585:D640" si="20">C585/B585</f>
        <v>1.5417000000000001</v>
      </c>
      <c r="E585" s="229">
        <f>C585/F585</f>
        <v>1.2614000000000001</v>
      </c>
      <c r="F585" s="191">
        <v>88</v>
      </c>
      <c r="G585" s="201">
        <f t="shared" si="19"/>
        <v>186</v>
      </c>
    </row>
    <row r="586" spans="1:7" hidden="1">
      <c r="A586" s="8" t="s">
        <v>581</v>
      </c>
      <c r="B586" s="202"/>
      <c r="C586" s="204">
        <v>0</v>
      </c>
      <c r="D586" s="205"/>
      <c r="E586" s="229"/>
      <c r="F586" s="191"/>
      <c r="G586" s="201">
        <f t="shared" si="19"/>
        <v>0</v>
      </c>
    </row>
    <row r="587" spans="1:7" hidden="1">
      <c r="A587" s="8" t="s">
        <v>582</v>
      </c>
      <c r="B587" s="203"/>
      <c r="C587" s="204">
        <v>0</v>
      </c>
      <c r="D587" s="205"/>
      <c r="E587" s="229"/>
      <c r="F587" s="191">
        <v>0</v>
      </c>
      <c r="G587" s="201">
        <f t="shared" si="19"/>
        <v>0</v>
      </c>
    </row>
    <row r="588" spans="1:7">
      <c r="A588" s="8" t="s">
        <v>583</v>
      </c>
      <c r="B588" s="203">
        <v>29</v>
      </c>
      <c r="C588" s="204">
        <v>486</v>
      </c>
      <c r="D588" s="205">
        <f t="shared" si="20"/>
        <v>16.758600000000001</v>
      </c>
      <c r="E588" s="229">
        <f>C588/F588</f>
        <v>2.0592999999999999</v>
      </c>
      <c r="F588" s="191">
        <v>236</v>
      </c>
      <c r="G588" s="201">
        <f t="shared" si="19"/>
        <v>534</v>
      </c>
    </row>
    <row r="589" spans="1:7">
      <c r="A589" s="8" t="s">
        <v>584</v>
      </c>
      <c r="B589" s="202">
        <f>SUM(B590:B592)</f>
        <v>103</v>
      </c>
      <c r="C589" s="204">
        <v>3043</v>
      </c>
      <c r="D589" s="205">
        <f t="shared" si="20"/>
        <v>29.543700000000001</v>
      </c>
      <c r="E589" s="229">
        <f>C589/F589</f>
        <v>0.77849999999999997</v>
      </c>
      <c r="F589" s="191">
        <v>3909</v>
      </c>
      <c r="G589" s="201">
        <f t="shared" si="19"/>
        <v>3176</v>
      </c>
    </row>
    <row r="590" spans="1:7" hidden="1">
      <c r="A590" s="8" t="s">
        <v>585</v>
      </c>
      <c r="B590" s="203"/>
      <c r="C590" s="204">
        <v>0</v>
      </c>
      <c r="D590" s="205"/>
      <c r="E590" s="229">
        <f>C590/F590</f>
        <v>0</v>
      </c>
      <c r="F590" s="191">
        <v>38</v>
      </c>
      <c r="G590" s="201">
        <f t="shared" si="19"/>
        <v>0</v>
      </c>
    </row>
    <row r="591" spans="1:7" hidden="1">
      <c r="A591" s="8" t="s">
        <v>586</v>
      </c>
      <c r="B591" s="203"/>
      <c r="C591" s="204">
        <v>0</v>
      </c>
      <c r="D591" s="205"/>
      <c r="E591" s="229"/>
      <c r="F591" s="191">
        <v>0</v>
      </c>
      <c r="G591" s="201">
        <f t="shared" si="19"/>
        <v>0</v>
      </c>
    </row>
    <row r="592" spans="1:7">
      <c r="A592" s="8" t="s">
        <v>587</v>
      </c>
      <c r="B592" s="203">
        <v>103</v>
      </c>
      <c r="C592" s="204">
        <v>3043</v>
      </c>
      <c r="D592" s="205">
        <f t="shared" si="20"/>
        <v>29.543700000000001</v>
      </c>
      <c r="E592" s="229">
        <f>C592/F592</f>
        <v>0.78610000000000002</v>
      </c>
      <c r="F592" s="191">
        <v>3871</v>
      </c>
      <c r="G592" s="201">
        <f t="shared" si="19"/>
        <v>3176</v>
      </c>
    </row>
    <row r="593" spans="1:7" ht="15" customHeight="1">
      <c r="A593" s="8" t="s">
        <v>588</v>
      </c>
      <c r="B593" s="202">
        <f>SUM(B594,B608,B619,B627,B636,B640,B651,B659,B665,B672,B680,B683,B686,B690,B693,B699,B702,B705)</f>
        <v>20956</v>
      </c>
      <c r="C593" s="204">
        <v>26010</v>
      </c>
      <c r="D593" s="205">
        <f t="shared" si="20"/>
        <v>1.2412000000000001</v>
      </c>
      <c r="E593" s="229">
        <f>C593/F593</f>
        <v>1.0993999999999999</v>
      </c>
      <c r="F593" s="191">
        <v>23658</v>
      </c>
      <c r="G593" s="201">
        <f t="shared" si="19"/>
        <v>46968</v>
      </c>
    </row>
    <row r="594" spans="1:7">
      <c r="A594" s="8" t="s">
        <v>589</v>
      </c>
      <c r="B594" s="202">
        <f>SUM(B595:B607)</f>
        <v>222</v>
      </c>
      <c r="C594" s="204">
        <v>445</v>
      </c>
      <c r="D594" s="205">
        <f t="shared" si="20"/>
        <v>2.0045000000000002</v>
      </c>
      <c r="E594" s="229">
        <f>C594/F594</f>
        <v>1.2293000000000001</v>
      </c>
      <c r="F594" s="191">
        <v>362</v>
      </c>
      <c r="G594" s="201">
        <f t="shared" si="19"/>
        <v>670</v>
      </c>
    </row>
    <row r="595" spans="1:7">
      <c r="A595" s="8" t="s">
        <v>192</v>
      </c>
      <c r="B595" s="203">
        <v>125</v>
      </c>
      <c r="C595" s="204">
        <v>131</v>
      </c>
      <c r="D595" s="205">
        <f t="shared" si="20"/>
        <v>1.048</v>
      </c>
      <c r="E595" s="229">
        <f>C595/F595</f>
        <v>1.0916999999999999</v>
      </c>
      <c r="F595" s="191">
        <v>120</v>
      </c>
      <c r="G595" s="201">
        <f t="shared" si="19"/>
        <v>258</v>
      </c>
    </row>
    <row r="596" spans="1:7" hidden="1">
      <c r="A596" s="8" t="s">
        <v>193</v>
      </c>
      <c r="B596" s="203"/>
      <c r="C596" s="204">
        <v>0</v>
      </c>
      <c r="D596" s="205"/>
      <c r="E596" s="229"/>
      <c r="F596" s="191">
        <v>0</v>
      </c>
      <c r="G596" s="201">
        <f t="shared" si="19"/>
        <v>0</v>
      </c>
    </row>
    <row r="597" spans="1:7" hidden="1">
      <c r="A597" s="8" t="s">
        <v>194</v>
      </c>
      <c r="B597" s="203"/>
      <c r="C597" s="204">
        <v>0</v>
      </c>
      <c r="D597" s="205"/>
      <c r="E597" s="229"/>
      <c r="F597" s="191">
        <v>0</v>
      </c>
      <c r="G597" s="201">
        <f t="shared" si="19"/>
        <v>0</v>
      </c>
    </row>
    <row r="598" spans="1:7" hidden="1">
      <c r="A598" s="8" t="s">
        <v>590</v>
      </c>
      <c r="B598" s="203"/>
      <c r="C598" s="204">
        <v>0</v>
      </c>
      <c r="D598" s="205"/>
      <c r="E598" s="229"/>
      <c r="F598" s="191">
        <v>0</v>
      </c>
      <c r="G598" s="201">
        <f t="shared" si="19"/>
        <v>0</v>
      </c>
    </row>
    <row r="599" spans="1:7">
      <c r="A599" s="8" t="s">
        <v>591</v>
      </c>
      <c r="B599" s="203"/>
      <c r="C599" s="204">
        <v>24</v>
      </c>
      <c r="D599" s="205"/>
      <c r="E599" s="229">
        <f>C599/F599</f>
        <v>1.4117999999999999</v>
      </c>
      <c r="F599" s="191">
        <v>17</v>
      </c>
      <c r="G599" s="201">
        <f t="shared" si="19"/>
        <v>25</v>
      </c>
    </row>
    <row r="600" spans="1:7" hidden="1">
      <c r="A600" s="8" t="s">
        <v>592</v>
      </c>
      <c r="B600" s="203"/>
      <c r="C600" s="204">
        <v>0</v>
      </c>
      <c r="D600" s="205"/>
      <c r="E600" s="229"/>
      <c r="F600" s="191">
        <v>0</v>
      </c>
      <c r="G600" s="201">
        <f t="shared" si="19"/>
        <v>0</v>
      </c>
    </row>
    <row r="601" spans="1:7">
      <c r="A601" s="8" t="s">
        <v>593</v>
      </c>
      <c r="B601" s="203"/>
      <c r="C601" s="204">
        <v>8</v>
      </c>
      <c r="D601" s="205"/>
      <c r="E601" s="229">
        <f>C601/F601</f>
        <v>1</v>
      </c>
      <c r="F601" s="191">
        <v>8</v>
      </c>
      <c r="G601" s="201">
        <f t="shared" si="19"/>
        <v>9</v>
      </c>
    </row>
    <row r="602" spans="1:7">
      <c r="A602" s="8" t="s">
        <v>235</v>
      </c>
      <c r="B602" s="203"/>
      <c r="C602" s="204">
        <v>15</v>
      </c>
      <c r="D602" s="205"/>
      <c r="E602" s="229"/>
      <c r="F602" s="191">
        <v>0</v>
      </c>
      <c r="G602" s="201">
        <f t="shared" si="19"/>
        <v>15</v>
      </c>
    </row>
    <row r="603" spans="1:7">
      <c r="A603" s="8" t="s">
        <v>594</v>
      </c>
      <c r="B603" s="203">
        <v>97</v>
      </c>
      <c r="C603" s="204">
        <v>252</v>
      </c>
      <c r="D603" s="205">
        <f t="shared" si="20"/>
        <v>2.5979000000000001</v>
      </c>
      <c r="E603" s="229">
        <f>C603/F603</f>
        <v>1.1613</v>
      </c>
      <c r="F603" s="191">
        <v>217</v>
      </c>
      <c r="G603" s="201">
        <f t="shared" si="19"/>
        <v>353</v>
      </c>
    </row>
    <row r="604" spans="1:7" hidden="1">
      <c r="A604" s="8" t="s">
        <v>595</v>
      </c>
      <c r="B604" s="203"/>
      <c r="C604" s="204">
        <v>0</v>
      </c>
      <c r="D604" s="205"/>
      <c r="E604" s="229"/>
      <c r="F604" s="191">
        <v>0</v>
      </c>
      <c r="G604" s="201">
        <f t="shared" si="19"/>
        <v>0</v>
      </c>
    </row>
    <row r="605" spans="1:7">
      <c r="A605" s="283" t="s">
        <v>596</v>
      </c>
      <c r="B605" s="203"/>
      <c r="C605" s="204">
        <v>5</v>
      </c>
      <c r="D605" s="205"/>
      <c r="E605" s="229"/>
      <c r="F605" s="191">
        <v>0</v>
      </c>
      <c r="G605" s="201">
        <f t="shared" si="19"/>
        <v>5</v>
      </c>
    </row>
    <row r="606" spans="1:7">
      <c r="A606" s="283" t="s">
        <v>597</v>
      </c>
      <c r="B606" s="203"/>
      <c r="C606" s="204">
        <v>5</v>
      </c>
      <c r="D606" s="205"/>
      <c r="E606" s="229"/>
      <c r="F606" s="191">
        <v>0</v>
      </c>
      <c r="G606" s="201">
        <f t="shared" si="19"/>
        <v>5</v>
      </c>
    </row>
    <row r="607" spans="1:7">
      <c r="A607" s="283" t="s">
        <v>598</v>
      </c>
      <c r="B607" s="203"/>
      <c r="C607" s="204">
        <v>5</v>
      </c>
      <c r="D607" s="205"/>
      <c r="E607" s="229"/>
      <c r="F607" s="191">
        <v>0</v>
      </c>
      <c r="G607" s="201">
        <f t="shared" si="19"/>
        <v>5</v>
      </c>
    </row>
    <row r="608" spans="1:7">
      <c r="A608" s="283" t="s">
        <v>599</v>
      </c>
      <c r="B608" s="202">
        <f>SUM(B609:B618)</f>
        <v>874</v>
      </c>
      <c r="C608" s="204">
        <v>1067</v>
      </c>
      <c r="D608" s="205">
        <f t="shared" si="20"/>
        <v>1.2208000000000001</v>
      </c>
      <c r="E608" s="229">
        <f>C608/F608</f>
        <v>1.1080000000000001</v>
      </c>
      <c r="F608" s="191">
        <v>963</v>
      </c>
      <c r="G608" s="201">
        <f t="shared" si="19"/>
        <v>1943</v>
      </c>
    </row>
    <row r="609" spans="1:7">
      <c r="A609" s="283" t="s">
        <v>192</v>
      </c>
      <c r="B609" s="203">
        <v>874</v>
      </c>
      <c r="C609" s="204">
        <v>537</v>
      </c>
      <c r="D609" s="205">
        <f t="shared" si="20"/>
        <v>0.61439999999999995</v>
      </c>
      <c r="E609" s="229">
        <f>C609/F609</f>
        <v>0.95889999999999997</v>
      </c>
      <c r="F609" s="191">
        <v>560</v>
      </c>
      <c r="G609" s="201">
        <f t="shared" si="19"/>
        <v>1413</v>
      </c>
    </row>
    <row r="610" spans="1:7" hidden="1">
      <c r="A610" s="283" t="s">
        <v>193</v>
      </c>
      <c r="B610" s="203"/>
      <c r="C610" s="204">
        <v>0</v>
      </c>
      <c r="D610" s="205"/>
      <c r="E610" s="229"/>
      <c r="F610" s="191">
        <v>0</v>
      </c>
      <c r="G610" s="201">
        <f t="shared" si="19"/>
        <v>0</v>
      </c>
    </row>
    <row r="611" spans="1:7" hidden="1">
      <c r="A611" s="283" t="s">
        <v>194</v>
      </c>
      <c r="B611" s="203"/>
      <c r="C611" s="204">
        <v>0</v>
      </c>
      <c r="D611" s="205"/>
      <c r="E611" s="229"/>
      <c r="F611" s="191">
        <v>0</v>
      </c>
      <c r="G611" s="201">
        <f t="shared" si="19"/>
        <v>0</v>
      </c>
    </row>
    <row r="612" spans="1:7" hidden="1">
      <c r="A612" s="283" t="s">
        <v>600</v>
      </c>
      <c r="B612" s="203"/>
      <c r="C612" s="204">
        <v>0</v>
      </c>
      <c r="D612" s="205"/>
      <c r="E612" s="229"/>
      <c r="F612" s="191">
        <v>0</v>
      </c>
      <c r="G612" s="201">
        <f t="shared" si="19"/>
        <v>0</v>
      </c>
    </row>
    <row r="613" spans="1:7">
      <c r="A613" s="283" t="s">
        <v>601</v>
      </c>
      <c r="B613" s="203"/>
      <c r="C613" s="204">
        <v>337</v>
      </c>
      <c r="D613" s="205"/>
      <c r="E613" s="229">
        <f>C613/F613</f>
        <v>1.012</v>
      </c>
      <c r="F613" s="191">
        <v>333</v>
      </c>
      <c r="G613" s="201">
        <f t="shared" si="19"/>
        <v>338</v>
      </c>
    </row>
    <row r="614" spans="1:7" hidden="1">
      <c r="A614" s="283" t="s">
        <v>602</v>
      </c>
      <c r="B614" s="203"/>
      <c r="C614" s="204">
        <v>0</v>
      </c>
      <c r="D614" s="205"/>
      <c r="E614" s="229"/>
      <c r="F614" s="191">
        <v>0</v>
      </c>
      <c r="G614" s="201">
        <f t="shared" si="19"/>
        <v>0</v>
      </c>
    </row>
    <row r="615" spans="1:7">
      <c r="A615" s="283" t="s">
        <v>603</v>
      </c>
      <c r="B615" s="203"/>
      <c r="C615" s="204">
        <v>109</v>
      </c>
      <c r="D615" s="205"/>
      <c r="E615" s="229">
        <f>C615/F615</f>
        <v>1.5570999999999999</v>
      </c>
      <c r="F615" s="191">
        <v>70</v>
      </c>
      <c r="G615" s="201">
        <f t="shared" si="19"/>
        <v>111</v>
      </c>
    </row>
    <row r="616" spans="1:7">
      <c r="A616" s="283" t="s">
        <v>604</v>
      </c>
      <c r="B616" s="203"/>
      <c r="C616" s="204">
        <v>80</v>
      </c>
      <c r="D616" s="205"/>
      <c r="E616" s="229"/>
      <c r="F616" s="191">
        <v>0</v>
      </c>
      <c r="G616" s="201">
        <f t="shared" si="19"/>
        <v>80</v>
      </c>
    </row>
    <row r="617" spans="1:7" hidden="1">
      <c r="A617" s="283" t="s">
        <v>605</v>
      </c>
      <c r="B617" s="203"/>
      <c r="C617" s="204">
        <v>0</v>
      </c>
      <c r="D617" s="205"/>
      <c r="E617" s="229"/>
      <c r="F617" s="191">
        <v>0</v>
      </c>
      <c r="G617" s="201">
        <f t="shared" si="19"/>
        <v>0</v>
      </c>
    </row>
    <row r="618" spans="1:7">
      <c r="A618" s="283" t="s">
        <v>606</v>
      </c>
      <c r="B618" s="203"/>
      <c r="C618" s="204">
        <v>4</v>
      </c>
      <c r="D618" s="205"/>
      <c r="E618" s="229"/>
      <c r="F618" s="191">
        <v>0</v>
      </c>
      <c r="G618" s="201">
        <f t="shared" si="19"/>
        <v>4</v>
      </c>
    </row>
    <row r="619" spans="1:7">
      <c r="A619" s="283" t="s">
        <v>607</v>
      </c>
      <c r="B619" s="202">
        <f>SUM(B620:B626)</f>
        <v>8526</v>
      </c>
      <c r="C619" s="204">
        <v>8453</v>
      </c>
      <c r="D619" s="205">
        <f t="shared" si="20"/>
        <v>0.99139999999999995</v>
      </c>
      <c r="E619" s="229">
        <f>C619/F619</f>
        <v>1.3583000000000001</v>
      </c>
      <c r="F619" s="191">
        <v>6223</v>
      </c>
      <c r="G619" s="201">
        <f t="shared" si="19"/>
        <v>16981</v>
      </c>
    </row>
    <row r="620" spans="1:7">
      <c r="A620" s="283" t="s">
        <v>608</v>
      </c>
      <c r="B620" s="203"/>
      <c r="C620" s="204">
        <v>1604</v>
      </c>
      <c r="D620" s="205"/>
      <c r="E620" s="229"/>
      <c r="F620" s="191">
        <v>0</v>
      </c>
      <c r="G620" s="201">
        <f t="shared" si="19"/>
        <v>1604</v>
      </c>
    </row>
    <row r="621" spans="1:7" hidden="1">
      <c r="A621" s="283" t="s">
        <v>609</v>
      </c>
      <c r="B621" s="203"/>
      <c r="C621" s="204">
        <v>0</v>
      </c>
      <c r="D621" s="205"/>
      <c r="E621" s="229"/>
      <c r="F621" s="191">
        <v>0</v>
      </c>
      <c r="G621" s="201">
        <f t="shared" si="19"/>
        <v>0</v>
      </c>
    </row>
    <row r="622" spans="1:7" hidden="1">
      <c r="A622" s="283" t="s">
        <v>610</v>
      </c>
      <c r="B622" s="203"/>
      <c r="C622" s="204">
        <v>0</v>
      </c>
      <c r="D622" s="205"/>
      <c r="E622" s="229"/>
      <c r="F622" s="191">
        <v>0</v>
      </c>
      <c r="G622" s="201">
        <f t="shared" si="19"/>
        <v>0</v>
      </c>
    </row>
    <row r="623" spans="1:7" hidden="1">
      <c r="A623" s="283" t="s">
        <v>611</v>
      </c>
      <c r="B623" s="203"/>
      <c r="C623" s="204">
        <v>0</v>
      </c>
      <c r="D623" s="205"/>
      <c r="E623" s="229"/>
      <c r="F623" s="191">
        <v>0</v>
      </c>
      <c r="G623" s="201">
        <f t="shared" si="19"/>
        <v>0</v>
      </c>
    </row>
    <row r="624" spans="1:7" hidden="1">
      <c r="A624" s="283" t="s">
        <v>612</v>
      </c>
      <c r="B624" s="203"/>
      <c r="C624" s="204">
        <v>0</v>
      </c>
      <c r="D624" s="205"/>
      <c r="E624" s="229"/>
      <c r="F624" s="191">
        <v>0</v>
      </c>
      <c r="G624" s="201">
        <f t="shared" si="19"/>
        <v>0</v>
      </c>
    </row>
    <row r="625" spans="1:7" ht="27">
      <c r="A625" s="283" t="s">
        <v>613</v>
      </c>
      <c r="B625" s="203">
        <v>8526</v>
      </c>
      <c r="C625" s="204">
        <v>6811</v>
      </c>
      <c r="D625" s="205">
        <f t="shared" si="20"/>
        <v>0.79890000000000005</v>
      </c>
      <c r="E625" s="229">
        <f>C625/F625</f>
        <v>1.0945</v>
      </c>
      <c r="F625" s="191">
        <v>6223</v>
      </c>
      <c r="G625" s="201">
        <f t="shared" si="19"/>
        <v>15339</v>
      </c>
    </row>
    <row r="626" spans="1:7">
      <c r="A626" s="283" t="s">
        <v>614</v>
      </c>
      <c r="B626" s="203"/>
      <c r="C626" s="204">
        <v>38</v>
      </c>
      <c r="D626" s="205"/>
      <c r="E626" s="229"/>
      <c r="F626" s="191">
        <v>0</v>
      </c>
      <c r="G626" s="201">
        <f t="shared" si="19"/>
        <v>38</v>
      </c>
    </row>
    <row r="627" spans="1:7">
      <c r="A627" s="283" t="s">
        <v>615</v>
      </c>
      <c r="B627" s="202">
        <f>SUM(B628:B632)</f>
        <v>7229</v>
      </c>
      <c r="C627" s="204">
        <v>0</v>
      </c>
      <c r="D627" s="205"/>
      <c r="E627" s="229">
        <f>C627/F627</f>
        <v>0</v>
      </c>
      <c r="F627" s="191">
        <v>7719</v>
      </c>
      <c r="G627" s="201">
        <f t="shared" si="19"/>
        <v>7229</v>
      </c>
    </row>
    <row r="628" spans="1:7">
      <c r="A628" s="283" t="s">
        <v>616</v>
      </c>
      <c r="B628" s="203">
        <v>7229</v>
      </c>
      <c r="C628" s="204">
        <v>0</v>
      </c>
      <c r="D628" s="205"/>
      <c r="E628" s="229">
        <f>C628/F628</f>
        <v>0</v>
      </c>
      <c r="F628" s="191">
        <v>4765</v>
      </c>
      <c r="G628" s="201">
        <f t="shared" si="19"/>
        <v>7229</v>
      </c>
    </row>
    <row r="629" spans="1:7">
      <c r="A629" s="283" t="s">
        <v>617</v>
      </c>
      <c r="B629" s="203"/>
      <c r="C629" s="204">
        <v>10041</v>
      </c>
      <c r="D629" s="205"/>
      <c r="E629" s="229">
        <f>C629/F629</f>
        <v>3.3990999999999998</v>
      </c>
      <c r="F629" s="191">
        <v>2954</v>
      </c>
      <c r="G629" s="201">
        <f t="shared" si="19"/>
        <v>10044</v>
      </c>
    </row>
    <row r="630" spans="1:7">
      <c r="A630" s="283" t="s">
        <v>618</v>
      </c>
      <c r="B630" s="203"/>
      <c r="C630" s="204">
        <v>6190</v>
      </c>
      <c r="D630" s="205"/>
      <c r="E630" s="229"/>
      <c r="F630" s="191">
        <v>0</v>
      </c>
      <c r="G630" s="201">
        <f t="shared" si="19"/>
        <v>6190</v>
      </c>
    </row>
    <row r="631" spans="1:7">
      <c r="A631" s="283" t="s">
        <v>619</v>
      </c>
      <c r="B631" s="203"/>
      <c r="C631" s="204">
        <v>3851</v>
      </c>
      <c r="D631" s="205"/>
      <c r="E631" s="229"/>
      <c r="F631" s="191">
        <v>0</v>
      </c>
      <c r="G631" s="201">
        <f t="shared" si="19"/>
        <v>3851</v>
      </c>
    </row>
    <row r="632" spans="1:7" hidden="1">
      <c r="A632" s="283" t="s">
        <v>620</v>
      </c>
      <c r="B632" s="203"/>
      <c r="C632" s="204">
        <v>0</v>
      </c>
      <c r="D632" s="205"/>
      <c r="E632" s="229"/>
      <c r="F632" s="191">
        <v>0</v>
      </c>
      <c r="G632" s="201">
        <f t="shared" si="19"/>
        <v>0</v>
      </c>
    </row>
    <row r="633" spans="1:7" hidden="1">
      <c r="A633" s="283" t="s">
        <v>621</v>
      </c>
      <c r="B633" s="203"/>
      <c r="C633" s="204">
        <v>0</v>
      </c>
      <c r="D633" s="205"/>
      <c r="E633" s="229"/>
      <c r="F633" s="191"/>
      <c r="G633" s="201">
        <f t="shared" si="19"/>
        <v>0</v>
      </c>
    </row>
    <row r="634" spans="1:7" ht="27" hidden="1">
      <c r="A634" s="283" t="s">
        <v>622</v>
      </c>
      <c r="B634" s="203"/>
      <c r="C634" s="204">
        <v>0</v>
      </c>
      <c r="D634" s="205"/>
      <c r="E634" s="229"/>
      <c r="F634" s="191"/>
      <c r="G634" s="201">
        <f t="shared" si="19"/>
        <v>0</v>
      </c>
    </row>
    <row r="635" spans="1:7" hidden="1">
      <c r="A635" s="283" t="s">
        <v>623</v>
      </c>
      <c r="B635" s="203"/>
      <c r="C635" s="204">
        <v>0</v>
      </c>
      <c r="D635" s="205"/>
      <c r="E635" s="229"/>
      <c r="F635" s="191"/>
      <c r="G635" s="201">
        <f t="shared" si="19"/>
        <v>0</v>
      </c>
    </row>
    <row r="636" spans="1:7">
      <c r="A636" s="283" t="s">
        <v>624</v>
      </c>
      <c r="B636" s="203"/>
      <c r="C636" s="204">
        <v>40</v>
      </c>
      <c r="D636" s="205"/>
      <c r="E636" s="229">
        <f>C636/F636</f>
        <v>2.1053000000000002</v>
      </c>
      <c r="F636" s="191">
        <v>19</v>
      </c>
      <c r="G636" s="201">
        <f t="shared" si="19"/>
        <v>42</v>
      </c>
    </row>
    <row r="637" spans="1:7">
      <c r="A637" s="283" t="s">
        <v>625</v>
      </c>
      <c r="B637" s="203"/>
      <c r="C637" s="204">
        <v>20</v>
      </c>
      <c r="D637" s="205"/>
      <c r="E637" s="229"/>
      <c r="F637" s="191">
        <v>0</v>
      </c>
      <c r="G637" s="201">
        <f t="shared" si="19"/>
        <v>20</v>
      </c>
    </row>
    <row r="638" spans="1:7">
      <c r="A638" s="283" t="s">
        <v>626</v>
      </c>
      <c r="B638" s="203"/>
      <c r="C638" s="204">
        <v>20</v>
      </c>
      <c r="D638" s="205"/>
      <c r="E638" s="229">
        <f>C638/F638</f>
        <v>1.0526</v>
      </c>
      <c r="F638" s="191">
        <v>19</v>
      </c>
      <c r="G638" s="201">
        <f t="shared" si="19"/>
        <v>21</v>
      </c>
    </row>
    <row r="639" spans="1:7" hidden="1">
      <c r="A639" s="283" t="s">
        <v>627</v>
      </c>
      <c r="B639" s="203"/>
      <c r="C639" s="204">
        <v>0</v>
      </c>
      <c r="D639" s="205"/>
      <c r="E639" s="229"/>
      <c r="F639" s="191">
        <v>0</v>
      </c>
      <c r="G639" s="201">
        <f t="shared" si="19"/>
        <v>0</v>
      </c>
    </row>
    <row r="640" spans="1:7">
      <c r="A640" s="283" t="s">
        <v>628</v>
      </c>
      <c r="B640" s="202">
        <f>SUM(B641:B650)</f>
        <v>217</v>
      </c>
      <c r="C640" s="204">
        <v>307</v>
      </c>
      <c r="D640" s="205">
        <f t="shared" si="20"/>
        <v>1.4147000000000001</v>
      </c>
      <c r="E640" s="229">
        <f>C640/F640</f>
        <v>0.32179999999999997</v>
      </c>
      <c r="F640" s="191">
        <v>954</v>
      </c>
      <c r="G640" s="201">
        <f t="shared" si="19"/>
        <v>526</v>
      </c>
    </row>
    <row r="641" spans="1:7" hidden="1">
      <c r="A641" s="283" t="s">
        <v>629</v>
      </c>
      <c r="B641" s="203"/>
      <c r="C641" s="204">
        <v>0</v>
      </c>
      <c r="D641" s="205"/>
      <c r="E641" s="229"/>
      <c r="F641" s="191">
        <v>0</v>
      </c>
      <c r="G641" s="201">
        <f t="shared" si="19"/>
        <v>0</v>
      </c>
    </row>
    <row r="642" spans="1:7" hidden="1">
      <c r="A642" s="283" t="s">
        <v>630</v>
      </c>
      <c r="B642" s="203"/>
      <c r="C642" s="204">
        <v>0</v>
      </c>
      <c r="D642" s="205"/>
      <c r="E642" s="229"/>
      <c r="F642" s="191">
        <v>0</v>
      </c>
      <c r="G642" s="201">
        <f t="shared" si="19"/>
        <v>0</v>
      </c>
    </row>
    <row r="643" spans="1:7">
      <c r="A643" s="283" t="s">
        <v>631</v>
      </c>
      <c r="B643" s="203"/>
      <c r="C643" s="204">
        <v>100</v>
      </c>
      <c r="D643" s="205"/>
      <c r="E643" s="229"/>
      <c r="F643" s="191">
        <v>0</v>
      </c>
      <c r="G643" s="201">
        <f t="shared" si="19"/>
        <v>100</v>
      </c>
    </row>
    <row r="644" spans="1:7" hidden="1">
      <c r="A644" s="283" t="s">
        <v>632</v>
      </c>
      <c r="B644" s="203"/>
      <c r="C644" s="204">
        <v>0</v>
      </c>
      <c r="D644" s="205"/>
      <c r="E644" s="229"/>
      <c r="F644" s="191">
        <v>0</v>
      </c>
      <c r="G644" s="201">
        <f t="shared" si="19"/>
        <v>0</v>
      </c>
    </row>
    <row r="645" spans="1:7" hidden="1">
      <c r="A645" s="283" t="s">
        <v>633</v>
      </c>
      <c r="B645" s="203"/>
      <c r="C645" s="204">
        <v>0</v>
      </c>
      <c r="D645" s="205"/>
      <c r="E645" s="229"/>
      <c r="F645" s="191">
        <v>0</v>
      </c>
      <c r="G645" s="201">
        <f t="shared" ref="G645:G708" si="21">SUM(B645:E645)</f>
        <v>0</v>
      </c>
    </row>
    <row r="646" spans="1:7" hidden="1">
      <c r="A646" s="283" t="s">
        <v>634</v>
      </c>
      <c r="B646" s="203"/>
      <c r="C646" s="204">
        <v>0</v>
      </c>
      <c r="D646" s="205"/>
      <c r="E646" s="229"/>
      <c r="F646" s="191">
        <v>441</v>
      </c>
      <c r="G646" s="201">
        <f t="shared" si="21"/>
        <v>0</v>
      </c>
    </row>
    <row r="647" spans="1:7" hidden="1">
      <c r="A647" s="283" t="s">
        <v>635</v>
      </c>
      <c r="B647" s="203"/>
      <c r="C647" s="204">
        <v>0</v>
      </c>
      <c r="D647" s="205"/>
      <c r="E647" s="229"/>
      <c r="F647" s="191">
        <v>0</v>
      </c>
      <c r="G647" s="201">
        <f t="shared" si="21"/>
        <v>0</v>
      </c>
    </row>
    <row r="648" spans="1:7" hidden="1">
      <c r="A648" s="283" t="s">
        <v>636</v>
      </c>
      <c r="B648" s="203"/>
      <c r="C648" s="204">
        <v>0</v>
      </c>
      <c r="D648" s="205"/>
      <c r="E648" s="229"/>
      <c r="F648" s="191">
        <v>0</v>
      </c>
      <c r="G648" s="201">
        <f t="shared" si="21"/>
        <v>0</v>
      </c>
    </row>
    <row r="649" spans="1:7" hidden="1">
      <c r="A649" s="283" t="s">
        <v>637</v>
      </c>
      <c r="B649" s="203"/>
      <c r="C649" s="204">
        <v>0</v>
      </c>
      <c r="D649" s="205"/>
      <c r="E649" s="229"/>
      <c r="F649" s="191">
        <v>0</v>
      </c>
      <c r="G649" s="201">
        <f t="shared" si="21"/>
        <v>0</v>
      </c>
    </row>
    <row r="650" spans="1:7">
      <c r="A650" s="283" t="s">
        <v>638</v>
      </c>
      <c r="B650" s="203">
        <v>217</v>
      </c>
      <c r="C650" s="204">
        <v>207</v>
      </c>
      <c r="D650" s="205">
        <f t="shared" ref="D650:D708" si="22">C650/B650</f>
        <v>0.95389999999999997</v>
      </c>
      <c r="E650" s="229">
        <f>C650/F650</f>
        <v>0.40350000000000003</v>
      </c>
      <c r="F650" s="191">
        <v>513</v>
      </c>
      <c r="G650" s="201">
        <f t="shared" si="21"/>
        <v>425</v>
      </c>
    </row>
    <row r="651" spans="1:7">
      <c r="A651" s="283" t="s">
        <v>639</v>
      </c>
      <c r="B651" s="203">
        <f>B658</f>
        <v>698</v>
      </c>
      <c r="C651" s="204">
        <v>1179</v>
      </c>
      <c r="D651" s="205">
        <f t="shared" si="22"/>
        <v>1.6891</v>
      </c>
      <c r="E651" s="229">
        <f>C651/F651</f>
        <v>0.90620000000000001</v>
      </c>
      <c r="F651" s="191">
        <v>1301</v>
      </c>
      <c r="G651" s="201">
        <f t="shared" si="21"/>
        <v>1880</v>
      </c>
    </row>
    <row r="652" spans="1:7">
      <c r="A652" s="283" t="s">
        <v>640</v>
      </c>
      <c r="B652" s="203"/>
      <c r="C652" s="204">
        <v>47</v>
      </c>
      <c r="D652" s="205"/>
      <c r="E652" s="229"/>
      <c r="F652" s="191">
        <v>0</v>
      </c>
      <c r="G652" s="201">
        <f t="shared" si="21"/>
        <v>47</v>
      </c>
    </row>
    <row r="653" spans="1:7" hidden="1">
      <c r="A653" s="283" t="s">
        <v>641</v>
      </c>
      <c r="B653" s="203"/>
      <c r="C653" s="204">
        <v>0</v>
      </c>
      <c r="D653" s="205"/>
      <c r="E653" s="229"/>
      <c r="F653" s="191">
        <v>0</v>
      </c>
      <c r="G653" s="201">
        <f t="shared" si="21"/>
        <v>0</v>
      </c>
    </row>
    <row r="654" spans="1:7" hidden="1">
      <c r="A654" s="283" t="s">
        <v>642</v>
      </c>
      <c r="B654" s="203"/>
      <c r="C654" s="204">
        <v>0</v>
      </c>
      <c r="D654" s="205"/>
      <c r="E654" s="229">
        <f>C654/F654</f>
        <v>0</v>
      </c>
      <c r="F654" s="191">
        <v>186</v>
      </c>
      <c r="G654" s="201">
        <f t="shared" si="21"/>
        <v>0</v>
      </c>
    </row>
    <row r="655" spans="1:7" hidden="1">
      <c r="A655" s="283" t="s">
        <v>643</v>
      </c>
      <c r="B655" s="203"/>
      <c r="C655" s="204">
        <v>0</v>
      </c>
      <c r="D655" s="205"/>
      <c r="E655" s="229">
        <f>C655/F655</f>
        <v>0</v>
      </c>
      <c r="F655" s="191">
        <v>107</v>
      </c>
      <c r="G655" s="201">
        <f t="shared" si="21"/>
        <v>0</v>
      </c>
    </row>
    <row r="656" spans="1:7">
      <c r="A656" s="283" t="s">
        <v>644</v>
      </c>
      <c r="B656" s="203"/>
      <c r="C656" s="204">
        <v>393</v>
      </c>
      <c r="D656" s="205"/>
      <c r="E656" s="229">
        <f>C656/F656</f>
        <v>1.1039000000000001</v>
      </c>
      <c r="F656" s="191">
        <v>356</v>
      </c>
      <c r="G656" s="201">
        <f t="shared" si="21"/>
        <v>394</v>
      </c>
    </row>
    <row r="657" spans="1:7" hidden="1">
      <c r="A657" s="283" t="s">
        <v>645</v>
      </c>
      <c r="B657" s="203"/>
      <c r="C657" s="204">
        <v>0</v>
      </c>
      <c r="D657" s="205"/>
      <c r="E657" s="229"/>
      <c r="F657" s="191">
        <v>0</v>
      </c>
      <c r="G657" s="201">
        <f t="shared" si="21"/>
        <v>0</v>
      </c>
    </row>
    <row r="658" spans="1:7">
      <c r="A658" s="283" t="s">
        <v>646</v>
      </c>
      <c r="B658" s="203">
        <v>698</v>
      </c>
      <c r="C658" s="204">
        <v>739</v>
      </c>
      <c r="D658" s="205">
        <f t="shared" si="22"/>
        <v>1.0587</v>
      </c>
      <c r="E658" s="229">
        <f>C658/F658</f>
        <v>1.1334</v>
      </c>
      <c r="F658" s="191">
        <v>652</v>
      </c>
      <c r="G658" s="201">
        <f t="shared" si="21"/>
        <v>1439</v>
      </c>
    </row>
    <row r="659" spans="1:7">
      <c r="A659" s="283" t="s">
        <v>647</v>
      </c>
      <c r="B659" s="203">
        <f>B660</f>
        <v>200</v>
      </c>
      <c r="C659" s="204">
        <v>208</v>
      </c>
      <c r="D659" s="205">
        <f t="shared" si="22"/>
        <v>1.04</v>
      </c>
      <c r="E659" s="229">
        <f>C659/F659</f>
        <v>0.73760000000000003</v>
      </c>
      <c r="F659" s="191">
        <v>282</v>
      </c>
      <c r="G659" s="201">
        <f t="shared" si="21"/>
        <v>410</v>
      </c>
    </row>
    <row r="660" spans="1:7">
      <c r="A660" s="283" t="s">
        <v>648</v>
      </c>
      <c r="B660" s="203">
        <v>200</v>
      </c>
      <c r="C660" s="204">
        <v>180</v>
      </c>
      <c r="D660" s="205">
        <f t="shared" si="22"/>
        <v>0.9</v>
      </c>
      <c r="E660" s="229">
        <f>C660/F660</f>
        <v>0.77590000000000003</v>
      </c>
      <c r="F660" s="191">
        <v>232</v>
      </c>
      <c r="G660" s="201">
        <f t="shared" si="21"/>
        <v>382</v>
      </c>
    </row>
    <row r="661" spans="1:7">
      <c r="A661" s="283" t="s">
        <v>649</v>
      </c>
      <c r="B661" s="203"/>
      <c r="C661" s="204">
        <v>27</v>
      </c>
      <c r="D661" s="205"/>
      <c r="E661" s="229">
        <f>C661/F661</f>
        <v>0.57450000000000001</v>
      </c>
      <c r="F661" s="191">
        <v>47</v>
      </c>
      <c r="G661" s="201">
        <f t="shared" si="21"/>
        <v>28</v>
      </c>
    </row>
    <row r="662" spans="1:7">
      <c r="A662" s="283" t="s">
        <v>650</v>
      </c>
      <c r="B662" s="203"/>
      <c r="C662" s="204">
        <v>1</v>
      </c>
      <c r="D662" s="205"/>
      <c r="E662" s="229">
        <f>C662/F662</f>
        <v>0.33329999999999999</v>
      </c>
      <c r="F662" s="191">
        <v>3</v>
      </c>
      <c r="G662" s="201">
        <f t="shared" si="21"/>
        <v>1</v>
      </c>
    </row>
    <row r="663" spans="1:7" hidden="1">
      <c r="A663" s="283" t="s">
        <v>651</v>
      </c>
      <c r="B663" s="203"/>
      <c r="C663" s="204">
        <v>0</v>
      </c>
      <c r="D663" s="205"/>
      <c r="E663" s="229"/>
      <c r="F663" s="191">
        <v>0</v>
      </c>
      <c r="G663" s="201">
        <f t="shared" si="21"/>
        <v>0</v>
      </c>
    </row>
    <row r="664" spans="1:7" hidden="1">
      <c r="A664" s="283" t="s">
        <v>652</v>
      </c>
      <c r="B664" s="203"/>
      <c r="C664" s="204">
        <v>0</v>
      </c>
      <c r="D664" s="205"/>
      <c r="E664" s="229"/>
      <c r="F664" s="191">
        <v>0</v>
      </c>
      <c r="G664" s="201">
        <f t="shared" si="21"/>
        <v>0</v>
      </c>
    </row>
    <row r="665" spans="1:7">
      <c r="A665" s="283" t="s">
        <v>653</v>
      </c>
      <c r="B665" s="203">
        <f>B666</f>
        <v>49</v>
      </c>
      <c r="C665" s="204">
        <v>79</v>
      </c>
      <c r="D665" s="205">
        <f t="shared" si="22"/>
        <v>1.6122000000000001</v>
      </c>
      <c r="E665" s="229">
        <f>C665/F665</f>
        <v>0.56030000000000002</v>
      </c>
      <c r="F665" s="191">
        <v>141</v>
      </c>
      <c r="G665" s="201">
        <f t="shared" si="21"/>
        <v>130</v>
      </c>
    </row>
    <row r="666" spans="1:7">
      <c r="A666" s="283" t="s">
        <v>654</v>
      </c>
      <c r="B666" s="203">
        <v>49</v>
      </c>
      <c r="C666" s="204">
        <v>69</v>
      </c>
      <c r="D666" s="205">
        <f t="shared" si="22"/>
        <v>1.4081999999999999</v>
      </c>
      <c r="E666" s="229">
        <f>C666/F666</f>
        <v>0.75819999999999999</v>
      </c>
      <c r="F666" s="191">
        <v>91</v>
      </c>
      <c r="G666" s="201">
        <f t="shared" si="21"/>
        <v>120</v>
      </c>
    </row>
    <row r="667" spans="1:7" hidden="1">
      <c r="A667" s="283" t="s">
        <v>655</v>
      </c>
      <c r="B667" s="203"/>
      <c r="C667" s="204">
        <v>0</v>
      </c>
      <c r="D667" s="205"/>
      <c r="E667" s="229"/>
      <c r="F667" s="191">
        <v>0</v>
      </c>
      <c r="G667" s="201">
        <f t="shared" si="21"/>
        <v>0</v>
      </c>
    </row>
    <row r="668" spans="1:7" hidden="1">
      <c r="A668" s="283" t="s">
        <v>656</v>
      </c>
      <c r="B668" s="203"/>
      <c r="C668" s="204">
        <v>0</v>
      </c>
      <c r="D668" s="205"/>
      <c r="E668" s="229"/>
      <c r="F668" s="191">
        <v>0</v>
      </c>
      <c r="G668" s="201">
        <f t="shared" si="21"/>
        <v>0</v>
      </c>
    </row>
    <row r="669" spans="1:7" hidden="1">
      <c r="A669" s="283" t="s">
        <v>657</v>
      </c>
      <c r="B669" s="203"/>
      <c r="C669" s="204">
        <v>0</v>
      </c>
      <c r="D669" s="205"/>
      <c r="E669" s="229"/>
      <c r="F669" s="191">
        <v>20</v>
      </c>
      <c r="G669" s="201">
        <f t="shared" si="21"/>
        <v>0</v>
      </c>
    </row>
    <row r="670" spans="1:7" hidden="1">
      <c r="A670" s="283" t="s">
        <v>658</v>
      </c>
      <c r="B670" s="203"/>
      <c r="C670" s="204">
        <v>0</v>
      </c>
      <c r="D670" s="205"/>
      <c r="E670" s="229"/>
      <c r="F670" s="191">
        <v>30</v>
      </c>
      <c r="G670" s="201">
        <f t="shared" si="21"/>
        <v>0</v>
      </c>
    </row>
    <row r="671" spans="1:7">
      <c r="A671" s="283" t="s">
        <v>659</v>
      </c>
      <c r="B671" s="203"/>
      <c r="C671" s="204">
        <v>10</v>
      </c>
      <c r="D671" s="205"/>
      <c r="E671" s="229"/>
      <c r="F671" s="191">
        <v>0</v>
      </c>
      <c r="G671" s="201">
        <f t="shared" si="21"/>
        <v>10</v>
      </c>
    </row>
    <row r="672" spans="1:7">
      <c r="A672" s="283" t="s">
        <v>660</v>
      </c>
      <c r="B672" s="202">
        <f>SUM(B673:B679)</f>
        <v>454</v>
      </c>
      <c r="C672" s="204">
        <v>1049</v>
      </c>
      <c r="D672" s="205">
        <f t="shared" si="22"/>
        <v>2.3106</v>
      </c>
      <c r="E672" s="229">
        <f>C672/F672</f>
        <v>0.85350000000000004</v>
      </c>
      <c r="F672" s="191">
        <v>1229</v>
      </c>
      <c r="G672" s="201">
        <f t="shared" si="21"/>
        <v>1506</v>
      </c>
    </row>
    <row r="673" spans="1:7">
      <c r="A673" s="283" t="s">
        <v>192</v>
      </c>
      <c r="B673" s="203">
        <v>454</v>
      </c>
      <c r="C673" s="204">
        <v>98</v>
      </c>
      <c r="D673" s="205">
        <f t="shared" si="22"/>
        <v>0.21590000000000001</v>
      </c>
      <c r="E673" s="229">
        <f>C673/F673</f>
        <v>1.2895000000000001</v>
      </c>
      <c r="F673" s="191">
        <v>76</v>
      </c>
      <c r="G673" s="201">
        <f t="shared" si="21"/>
        <v>554</v>
      </c>
    </row>
    <row r="674" spans="1:7" hidden="1">
      <c r="A674" s="283" t="s">
        <v>193</v>
      </c>
      <c r="B674" s="203"/>
      <c r="C674" s="204">
        <v>0</v>
      </c>
      <c r="D674" s="205"/>
      <c r="E674" s="229"/>
      <c r="F674" s="191">
        <v>0</v>
      </c>
      <c r="G674" s="201">
        <f t="shared" si="21"/>
        <v>0</v>
      </c>
    </row>
    <row r="675" spans="1:7" hidden="1">
      <c r="A675" s="283" t="s">
        <v>194</v>
      </c>
      <c r="B675" s="203"/>
      <c r="C675" s="204">
        <v>0</v>
      </c>
      <c r="D675" s="205"/>
      <c r="E675" s="229"/>
      <c r="F675" s="191">
        <v>0</v>
      </c>
      <c r="G675" s="201">
        <f t="shared" si="21"/>
        <v>0</v>
      </c>
    </row>
    <row r="676" spans="1:7">
      <c r="A676" s="283" t="s">
        <v>661</v>
      </c>
      <c r="B676" s="203"/>
      <c r="C676" s="204">
        <v>105</v>
      </c>
      <c r="D676" s="205"/>
      <c r="E676" s="229">
        <f>C676/F676</f>
        <v>0.3846</v>
      </c>
      <c r="F676" s="191">
        <v>273</v>
      </c>
      <c r="G676" s="201">
        <f t="shared" si="21"/>
        <v>105</v>
      </c>
    </row>
    <row r="677" spans="1:7">
      <c r="A677" s="283" t="s">
        <v>662</v>
      </c>
      <c r="B677" s="203"/>
      <c r="C677" s="204">
        <v>68</v>
      </c>
      <c r="D677" s="205"/>
      <c r="E677" s="229">
        <f>C677/F677</f>
        <v>0.59650000000000003</v>
      </c>
      <c r="F677" s="191">
        <v>114</v>
      </c>
      <c r="G677" s="201">
        <f t="shared" si="21"/>
        <v>69</v>
      </c>
    </row>
    <row r="678" spans="1:7" hidden="1">
      <c r="A678" s="283" t="s">
        <v>663</v>
      </c>
      <c r="B678" s="203"/>
      <c r="C678" s="204">
        <v>0</v>
      </c>
      <c r="D678" s="205"/>
      <c r="E678" s="229"/>
      <c r="F678" s="191">
        <v>0</v>
      </c>
      <c r="G678" s="201">
        <f t="shared" si="21"/>
        <v>0</v>
      </c>
    </row>
    <row r="679" spans="1:7">
      <c r="A679" s="283" t="s">
        <v>664</v>
      </c>
      <c r="B679" s="203"/>
      <c r="C679" s="204">
        <v>778</v>
      </c>
      <c r="D679" s="205"/>
      <c r="E679" s="229">
        <f t="shared" ref="E679:E684" si="23">C679/F679</f>
        <v>1.0157</v>
      </c>
      <c r="F679" s="191">
        <v>766</v>
      </c>
      <c r="G679" s="201">
        <f t="shared" si="21"/>
        <v>779</v>
      </c>
    </row>
    <row r="680" spans="1:7">
      <c r="A680" s="283" t="s">
        <v>665</v>
      </c>
      <c r="B680" s="202">
        <f>B682+B681</f>
        <v>0</v>
      </c>
      <c r="C680" s="204">
        <v>90</v>
      </c>
      <c r="D680" s="205"/>
      <c r="E680" s="229">
        <f t="shared" si="23"/>
        <v>5.3499999999999999E-2</v>
      </c>
      <c r="F680" s="192">
        <v>1682</v>
      </c>
      <c r="G680" s="201">
        <f t="shared" si="21"/>
        <v>90</v>
      </c>
    </row>
    <row r="681" spans="1:7">
      <c r="A681" s="283" t="s">
        <v>666</v>
      </c>
      <c r="B681" s="203"/>
      <c r="C681" s="204">
        <v>90</v>
      </c>
      <c r="D681" s="205"/>
      <c r="E681" s="229">
        <f t="shared" si="23"/>
        <v>1.6980999999999999</v>
      </c>
      <c r="F681" s="191">
        <v>53</v>
      </c>
      <c r="G681" s="201">
        <f t="shared" si="21"/>
        <v>92</v>
      </c>
    </row>
    <row r="682" spans="1:7" hidden="1">
      <c r="A682" s="283" t="s">
        <v>667</v>
      </c>
      <c r="B682" s="203"/>
      <c r="C682" s="204">
        <v>0</v>
      </c>
      <c r="D682" s="205"/>
      <c r="E682" s="229">
        <f t="shared" si="23"/>
        <v>0</v>
      </c>
      <c r="F682" s="191">
        <v>1441</v>
      </c>
      <c r="G682" s="201">
        <f t="shared" si="21"/>
        <v>0</v>
      </c>
    </row>
    <row r="683" spans="1:7">
      <c r="A683" s="283" t="s">
        <v>668</v>
      </c>
      <c r="B683" s="203">
        <v>38</v>
      </c>
      <c r="C683" s="204">
        <v>0</v>
      </c>
      <c r="D683" s="205">
        <f t="shared" si="22"/>
        <v>0</v>
      </c>
      <c r="E683" s="229">
        <f t="shared" si="23"/>
        <v>0</v>
      </c>
      <c r="F683" s="191">
        <v>150</v>
      </c>
      <c r="G683" s="201">
        <f t="shared" si="21"/>
        <v>38</v>
      </c>
    </row>
    <row r="684" spans="1:7">
      <c r="A684" s="283" t="s">
        <v>669</v>
      </c>
      <c r="B684" s="203">
        <v>38</v>
      </c>
      <c r="C684" s="204">
        <v>0</v>
      </c>
      <c r="D684" s="205">
        <f t="shared" si="22"/>
        <v>0</v>
      </c>
      <c r="E684" s="229">
        <f t="shared" si="23"/>
        <v>0</v>
      </c>
      <c r="F684" s="191">
        <v>38</v>
      </c>
      <c r="G684" s="201">
        <f t="shared" si="21"/>
        <v>38</v>
      </c>
    </row>
    <row r="685" spans="1:7">
      <c r="A685" s="283" t="s">
        <v>670</v>
      </c>
      <c r="B685" s="203"/>
      <c r="C685" s="204">
        <v>4</v>
      </c>
      <c r="D685" s="205"/>
      <c r="E685" s="229"/>
      <c r="F685" s="194">
        <v>0</v>
      </c>
      <c r="G685" s="201">
        <f t="shared" si="21"/>
        <v>4</v>
      </c>
    </row>
    <row r="686" spans="1:7" hidden="1">
      <c r="A686" s="283" t="s">
        <v>192</v>
      </c>
      <c r="B686" s="202"/>
      <c r="C686" s="204">
        <v>0</v>
      </c>
      <c r="D686" s="205"/>
      <c r="E686" s="229"/>
      <c r="F686" s="191">
        <v>0</v>
      </c>
      <c r="G686" s="201">
        <f t="shared" si="21"/>
        <v>0</v>
      </c>
    </row>
    <row r="687" spans="1:7" hidden="1">
      <c r="A687" s="283" t="s">
        <v>193</v>
      </c>
      <c r="B687" s="203"/>
      <c r="C687" s="204">
        <v>0</v>
      </c>
      <c r="D687" s="205"/>
      <c r="E687" s="229"/>
      <c r="F687" s="191">
        <v>0</v>
      </c>
      <c r="G687" s="201">
        <f t="shared" si="21"/>
        <v>0</v>
      </c>
    </row>
    <row r="688" spans="1:7" hidden="1">
      <c r="A688" s="283" t="s">
        <v>194</v>
      </c>
      <c r="B688" s="203"/>
      <c r="C688" s="204">
        <v>0</v>
      </c>
      <c r="D688" s="205"/>
      <c r="E688" s="229"/>
      <c r="F688" s="192">
        <v>0</v>
      </c>
      <c r="G688" s="201">
        <f t="shared" si="21"/>
        <v>0</v>
      </c>
    </row>
    <row r="689" spans="1:7">
      <c r="A689" s="283" t="s">
        <v>671</v>
      </c>
      <c r="B689" s="203"/>
      <c r="C689" s="204">
        <v>4</v>
      </c>
      <c r="D689" s="205"/>
      <c r="E689" s="229"/>
      <c r="F689" s="192">
        <v>0</v>
      </c>
      <c r="G689" s="201">
        <f t="shared" si="21"/>
        <v>4</v>
      </c>
    </row>
    <row r="690" spans="1:7">
      <c r="A690" s="283" t="s">
        <v>672</v>
      </c>
      <c r="B690" s="202">
        <f>B692+B691</f>
        <v>2311</v>
      </c>
      <c r="C690" s="204">
        <v>2532</v>
      </c>
      <c r="D690" s="205">
        <f t="shared" si="22"/>
        <v>1.0955999999999999</v>
      </c>
      <c r="E690" s="229">
        <f t="shared" ref="E690:E696" si="24">C690/F690</f>
        <v>1.1519999999999999</v>
      </c>
      <c r="F690" s="191">
        <v>2198</v>
      </c>
      <c r="G690" s="201">
        <f t="shared" si="21"/>
        <v>4845</v>
      </c>
    </row>
    <row r="691" spans="1:7">
      <c r="A691" s="283" t="s">
        <v>673</v>
      </c>
      <c r="B691" s="203">
        <v>303</v>
      </c>
      <c r="C691" s="204">
        <v>423</v>
      </c>
      <c r="D691" s="205">
        <f t="shared" si="22"/>
        <v>1.3959999999999999</v>
      </c>
      <c r="E691" s="229">
        <f t="shared" si="24"/>
        <v>1.1685000000000001</v>
      </c>
      <c r="F691" s="194">
        <v>362</v>
      </c>
      <c r="G691" s="201">
        <f t="shared" si="21"/>
        <v>729</v>
      </c>
    </row>
    <row r="692" spans="1:7">
      <c r="A692" s="283" t="s">
        <v>674</v>
      </c>
      <c r="B692" s="203">
        <v>2008</v>
      </c>
      <c r="C692" s="204">
        <v>2109</v>
      </c>
      <c r="D692" s="205">
        <f t="shared" si="22"/>
        <v>1.0503</v>
      </c>
      <c r="E692" s="229">
        <f t="shared" si="24"/>
        <v>1.1487000000000001</v>
      </c>
      <c r="F692" s="191">
        <v>1836</v>
      </c>
      <c r="G692" s="201">
        <f t="shared" si="21"/>
        <v>4119</v>
      </c>
    </row>
    <row r="693" spans="1:7">
      <c r="A693" s="283" t="s">
        <v>675</v>
      </c>
      <c r="B693" s="203">
        <f>SUM(B694:B695)</f>
        <v>115</v>
      </c>
      <c r="C693" s="204">
        <v>276</v>
      </c>
      <c r="D693" s="205">
        <f t="shared" si="22"/>
        <v>2.4</v>
      </c>
      <c r="E693" s="229">
        <f t="shared" si="24"/>
        <v>1.8278000000000001</v>
      </c>
      <c r="F693" s="191">
        <v>151</v>
      </c>
      <c r="G693" s="201">
        <f t="shared" si="21"/>
        <v>395</v>
      </c>
    </row>
    <row r="694" spans="1:7">
      <c r="A694" s="283" t="s">
        <v>676</v>
      </c>
      <c r="B694" s="203">
        <f>98</f>
        <v>98</v>
      </c>
      <c r="C694" s="204">
        <v>264</v>
      </c>
      <c r="D694" s="205">
        <f t="shared" si="22"/>
        <v>2.6939000000000002</v>
      </c>
      <c r="E694" s="229">
        <f t="shared" si="24"/>
        <v>2.0308000000000002</v>
      </c>
      <c r="F694" s="191">
        <v>130</v>
      </c>
      <c r="G694" s="201">
        <f t="shared" si="21"/>
        <v>367</v>
      </c>
    </row>
    <row r="695" spans="1:7">
      <c r="A695" s="283" t="s">
        <v>677</v>
      </c>
      <c r="B695" s="203">
        <v>17</v>
      </c>
      <c r="C695" s="204">
        <v>12</v>
      </c>
      <c r="D695" s="205">
        <f t="shared" si="22"/>
        <v>0.70589999999999997</v>
      </c>
      <c r="E695" s="229">
        <f t="shared" si="24"/>
        <v>0.57140000000000002</v>
      </c>
      <c r="F695" s="191">
        <v>21</v>
      </c>
      <c r="G695" s="201">
        <f t="shared" si="21"/>
        <v>30</v>
      </c>
    </row>
    <row r="696" spans="1:7">
      <c r="A696" s="283" t="s">
        <v>678</v>
      </c>
      <c r="B696" s="202"/>
      <c r="C696" s="204">
        <v>37</v>
      </c>
      <c r="D696" s="205"/>
      <c r="E696" s="229">
        <f t="shared" si="24"/>
        <v>0.2079</v>
      </c>
      <c r="F696" s="191">
        <v>178</v>
      </c>
      <c r="G696" s="201">
        <f t="shared" si="21"/>
        <v>37</v>
      </c>
    </row>
    <row r="697" spans="1:7" hidden="1">
      <c r="A697" s="283" t="s">
        <v>679</v>
      </c>
      <c r="B697" s="203"/>
      <c r="C697" s="204">
        <v>0</v>
      </c>
      <c r="D697" s="205"/>
      <c r="E697" s="229"/>
      <c r="F697" s="191">
        <v>0</v>
      </c>
      <c r="G697" s="201">
        <f t="shared" si="21"/>
        <v>0</v>
      </c>
    </row>
    <row r="698" spans="1:7">
      <c r="A698" s="283" t="s">
        <v>680</v>
      </c>
      <c r="B698" s="203"/>
      <c r="C698" s="204">
        <v>37</v>
      </c>
      <c r="D698" s="205"/>
      <c r="E698" s="229">
        <f>C698/F698</f>
        <v>0.2079</v>
      </c>
      <c r="F698" s="191">
        <v>178</v>
      </c>
      <c r="G698" s="201">
        <f t="shared" si="21"/>
        <v>37</v>
      </c>
    </row>
    <row r="699" spans="1:7" hidden="1">
      <c r="A699" s="283" t="s">
        <v>681</v>
      </c>
      <c r="B699" s="203"/>
      <c r="C699" s="204">
        <v>0</v>
      </c>
      <c r="D699" s="205"/>
      <c r="E699" s="229"/>
      <c r="F699" s="191">
        <v>0</v>
      </c>
      <c r="G699" s="201">
        <f t="shared" si="21"/>
        <v>0</v>
      </c>
    </row>
    <row r="700" spans="1:7" hidden="1">
      <c r="A700" s="283" t="s">
        <v>682</v>
      </c>
      <c r="B700" s="203"/>
      <c r="C700" s="204">
        <v>0</v>
      </c>
      <c r="D700" s="205"/>
      <c r="E700" s="229"/>
      <c r="F700" s="191">
        <v>0</v>
      </c>
      <c r="G700" s="201">
        <f t="shared" si="21"/>
        <v>0</v>
      </c>
    </row>
    <row r="701" spans="1:7" hidden="1">
      <c r="A701" s="283" t="s">
        <v>683</v>
      </c>
      <c r="B701" s="203"/>
      <c r="C701" s="204">
        <v>0</v>
      </c>
      <c r="D701" s="205"/>
      <c r="E701" s="229"/>
      <c r="F701" s="191">
        <v>0</v>
      </c>
      <c r="G701" s="201">
        <f t="shared" si="21"/>
        <v>0</v>
      </c>
    </row>
    <row r="702" spans="1:7">
      <c r="A702" s="283" t="s">
        <v>684</v>
      </c>
      <c r="B702" s="203"/>
      <c r="C702" s="204">
        <v>106</v>
      </c>
      <c r="D702" s="205"/>
      <c r="E702" s="229">
        <f>C702/F702</f>
        <v>1.3086</v>
      </c>
      <c r="F702" s="191">
        <v>81</v>
      </c>
      <c r="G702" s="201">
        <f t="shared" si="21"/>
        <v>107</v>
      </c>
    </row>
    <row r="703" spans="1:7" hidden="1">
      <c r="A703" s="283" t="s">
        <v>685</v>
      </c>
      <c r="B703" s="203"/>
      <c r="C703" s="204">
        <v>0</v>
      </c>
      <c r="D703" s="205"/>
      <c r="E703" s="229"/>
      <c r="F703" s="191">
        <v>0</v>
      </c>
      <c r="G703" s="201">
        <f t="shared" si="21"/>
        <v>0</v>
      </c>
    </row>
    <row r="704" spans="1:7">
      <c r="A704" s="283" t="s">
        <v>686</v>
      </c>
      <c r="B704" s="203"/>
      <c r="C704" s="204">
        <v>106</v>
      </c>
      <c r="D704" s="205"/>
      <c r="E704" s="229">
        <f t="shared" ref="E704:E709" si="25">C704/F704</f>
        <v>1.3086</v>
      </c>
      <c r="F704" s="191">
        <v>81</v>
      </c>
      <c r="G704" s="201">
        <f t="shared" si="21"/>
        <v>107</v>
      </c>
    </row>
    <row r="705" spans="1:7">
      <c r="A705" s="283" t="s">
        <v>687</v>
      </c>
      <c r="B705" s="202">
        <f>B706</f>
        <v>23</v>
      </c>
      <c r="C705" s="204">
        <v>97</v>
      </c>
      <c r="D705" s="205">
        <f t="shared" si="22"/>
        <v>4.2173999999999996</v>
      </c>
      <c r="E705" s="229">
        <f t="shared" si="25"/>
        <v>0.55430000000000001</v>
      </c>
      <c r="F705" s="191">
        <v>175</v>
      </c>
      <c r="G705" s="201">
        <f t="shared" si="21"/>
        <v>125</v>
      </c>
    </row>
    <row r="706" spans="1:7">
      <c r="A706" s="283" t="s">
        <v>688</v>
      </c>
      <c r="B706" s="203">
        <v>23</v>
      </c>
      <c r="C706" s="204">
        <v>97</v>
      </c>
      <c r="D706" s="205">
        <f t="shared" si="22"/>
        <v>4.2173999999999996</v>
      </c>
      <c r="E706" s="229">
        <f t="shared" si="25"/>
        <v>0.55430000000000001</v>
      </c>
      <c r="F706" s="191">
        <v>175</v>
      </c>
      <c r="G706" s="201">
        <f t="shared" si="21"/>
        <v>125</v>
      </c>
    </row>
    <row r="707" spans="1:7">
      <c r="A707" s="283" t="s">
        <v>689</v>
      </c>
      <c r="B707" s="202">
        <f>SUM(B708,B713,B726,B730,B742,B752,B755,B759,B769)</f>
        <v>10645</v>
      </c>
      <c r="C707" s="204">
        <v>24232</v>
      </c>
      <c r="D707" s="205">
        <f t="shared" si="22"/>
        <v>2.2764000000000002</v>
      </c>
      <c r="E707" s="229">
        <f t="shared" si="25"/>
        <v>1.5247999999999999</v>
      </c>
      <c r="F707" s="191">
        <v>15892</v>
      </c>
      <c r="G707" s="201">
        <f t="shared" si="21"/>
        <v>34881</v>
      </c>
    </row>
    <row r="708" spans="1:7">
      <c r="A708" s="283" t="s">
        <v>690</v>
      </c>
      <c r="B708" s="202">
        <f>SUM(B709:B712)</f>
        <v>3101</v>
      </c>
      <c r="C708" s="204">
        <v>644</v>
      </c>
      <c r="D708" s="205">
        <f t="shared" si="22"/>
        <v>0.2077</v>
      </c>
      <c r="E708" s="229">
        <f t="shared" si="25"/>
        <v>1.4906999999999999</v>
      </c>
      <c r="F708" s="191">
        <v>432</v>
      </c>
      <c r="G708" s="201">
        <f t="shared" si="21"/>
        <v>3747</v>
      </c>
    </row>
    <row r="709" spans="1:7">
      <c r="A709" s="283" t="s">
        <v>192</v>
      </c>
      <c r="B709" s="203">
        <v>3101</v>
      </c>
      <c r="C709" s="204">
        <v>331</v>
      </c>
      <c r="D709" s="205">
        <f t="shared" ref="D709:D772" si="26">C709/B709</f>
        <v>0.1067</v>
      </c>
      <c r="E709" s="229">
        <f t="shared" si="25"/>
        <v>1.2351000000000001</v>
      </c>
      <c r="F709" s="191">
        <v>268</v>
      </c>
      <c r="G709" s="201">
        <f t="shared" ref="G709:G772" si="27">SUM(B709:E709)</f>
        <v>3433</v>
      </c>
    </row>
    <row r="710" spans="1:7" hidden="1">
      <c r="A710" s="283" t="s">
        <v>193</v>
      </c>
      <c r="B710" s="203"/>
      <c r="C710" s="204">
        <v>0</v>
      </c>
      <c r="D710" s="205"/>
      <c r="E710" s="229"/>
      <c r="F710" s="191">
        <v>0</v>
      </c>
      <c r="G710" s="201">
        <f t="shared" si="27"/>
        <v>0</v>
      </c>
    </row>
    <row r="711" spans="1:7" hidden="1">
      <c r="A711" s="283" t="s">
        <v>194</v>
      </c>
      <c r="B711" s="203"/>
      <c r="C711" s="204">
        <v>0</v>
      </c>
      <c r="D711" s="205"/>
      <c r="E711" s="229"/>
      <c r="F711" s="191">
        <v>0</v>
      </c>
      <c r="G711" s="201">
        <f t="shared" si="27"/>
        <v>0</v>
      </c>
    </row>
    <row r="712" spans="1:7">
      <c r="A712" s="283" t="s">
        <v>691</v>
      </c>
      <c r="B712" s="203"/>
      <c r="C712" s="204">
        <v>313</v>
      </c>
      <c r="D712" s="205"/>
      <c r="E712" s="229">
        <f>C712/F712</f>
        <v>1.9085000000000001</v>
      </c>
      <c r="F712" s="191">
        <v>164</v>
      </c>
      <c r="G712" s="201">
        <f t="shared" si="27"/>
        <v>315</v>
      </c>
    </row>
    <row r="713" spans="1:7">
      <c r="A713" s="283" t="s">
        <v>692</v>
      </c>
      <c r="B713" s="202">
        <f>SUM(B714:B725)</f>
        <v>1398</v>
      </c>
      <c r="C713" s="204">
        <v>3051</v>
      </c>
      <c r="D713" s="205">
        <f t="shared" si="26"/>
        <v>2.1823999999999999</v>
      </c>
      <c r="E713" s="229">
        <f>C713/F713</f>
        <v>1.544</v>
      </c>
      <c r="F713" s="191">
        <v>1976</v>
      </c>
      <c r="G713" s="201">
        <f t="shared" si="27"/>
        <v>4453</v>
      </c>
    </row>
    <row r="714" spans="1:7">
      <c r="A714" s="283" t="s">
        <v>693</v>
      </c>
      <c r="B714" s="203">
        <v>789</v>
      </c>
      <c r="C714" s="204">
        <v>1901</v>
      </c>
      <c r="D714" s="205">
        <f t="shared" si="26"/>
        <v>2.4094000000000002</v>
      </c>
      <c r="E714" s="229">
        <f>C714/F714</f>
        <v>1.6808000000000001</v>
      </c>
      <c r="F714" s="191">
        <v>1131</v>
      </c>
      <c r="G714" s="201">
        <f t="shared" si="27"/>
        <v>2694</v>
      </c>
    </row>
    <row r="715" spans="1:7">
      <c r="A715" s="283" t="s">
        <v>694</v>
      </c>
      <c r="B715" s="203">
        <v>309</v>
      </c>
      <c r="C715" s="204">
        <v>845</v>
      </c>
      <c r="D715" s="205">
        <f t="shared" si="26"/>
        <v>2.7345999999999999</v>
      </c>
      <c r="E715" s="229">
        <f>C715/F715</f>
        <v>2.1501000000000001</v>
      </c>
      <c r="F715" s="191">
        <v>393</v>
      </c>
      <c r="G715" s="201">
        <f t="shared" si="27"/>
        <v>1159</v>
      </c>
    </row>
    <row r="716" spans="1:7" hidden="1">
      <c r="A716" s="283" t="s">
        <v>695</v>
      </c>
      <c r="B716" s="203"/>
      <c r="C716" s="204">
        <v>0</v>
      </c>
      <c r="D716" s="205"/>
      <c r="E716" s="229"/>
      <c r="F716" s="191">
        <v>0</v>
      </c>
      <c r="G716" s="201">
        <f t="shared" si="27"/>
        <v>0</v>
      </c>
    </row>
    <row r="717" spans="1:7" hidden="1">
      <c r="A717" s="283" t="s">
        <v>696</v>
      </c>
      <c r="B717" s="203"/>
      <c r="C717" s="204">
        <v>0</v>
      </c>
      <c r="D717" s="205"/>
      <c r="E717" s="229"/>
      <c r="F717" s="191">
        <v>0</v>
      </c>
      <c r="G717" s="201">
        <f t="shared" si="27"/>
        <v>0</v>
      </c>
    </row>
    <row r="718" spans="1:7" hidden="1">
      <c r="A718" s="283" t="s">
        <v>697</v>
      </c>
      <c r="B718" s="203"/>
      <c r="C718" s="204">
        <v>0</v>
      </c>
      <c r="D718" s="205"/>
      <c r="E718" s="229"/>
      <c r="F718" s="191">
        <v>0</v>
      </c>
      <c r="G718" s="201">
        <f t="shared" si="27"/>
        <v>0</v>
      </c>
    </row>
    <row r="719" spans="1:7" hidden="1">
      <c r="A719" s="283" t="s">
        <v>698</v>
      </c>
      <c r="B719" s="203"/>
      <c r="C719" s="204">
        <v>0</v>
      </c>
      <c r="D719" s="205"/>
      <c r="E719" s="229"/>
      <c r="F719" s="191">
        <v>0</v>
      </c>
      <c r="G719" s="201">
        <f t="shared" si="27"/>
        <v>0</v>
      </c>
    </row>
    <row r="720" spans="1:7" hidden="1">
      <c r="A720" s="283" t="s">
        <v>699</v>
      </c>
      <c r="B720" s="203"/>
      <c r="C720" s="204">
        <v>0</v>
      </c>
      <c r="D720" s="205"/>
      <c r="E720" s="229"/>
      <c r="F720" s="191">
        <v>0</v>
      </c>
      <c r="G720" s="201">
        <f t="shared" si="27"/>
        <v>0</v>
      </c>
    </row>
    <row r="721" spans="1:7" hidden="1">
      <c r="A721" s="283" t="s">
        <v>700</v>
      </c>
      <c r="B721" s="203"/>
      <c r="C721" s="204">
        <v>0</v>
      </c>
      <c r="D721" s="205"/>
      <c r="E721" s="229"/>
      <c r="F721" s="191">
        <v>0</v>
      </c>
      <c r="G721" s="201">
        <f t="shared" si="27"/>
        <v>0</v>
      </c>
    </row>
    <row r="722" spans="1:7" hidden="1">
      <c r="A722" s="8" t="s">
        <v>701</v>
      </c>
      <c r="B722" s="203"/>
      <c r="C722" s="204">
        <v>0</v>
      </c>
      <c r="D722" s="205"/>
      <c r="E722" s="229"/>
      <c r="F722" s="191">
        <v>0</v>
      </c>
      <c r="G722" s="201">
        <f t="shared" si="27"/>
        <v>0</v>
      </c>
    </row>
    <row r="723" spans="1:7" hidden="1">
      <c r="A723" s="8" t="s">
        <v>702</v>
      </c>
      <c r="B723" s="203"/>
      <c r="C723" s="204">
        <v>0</v>
      </c>
      <c r="D723" s="205"/>
      <c r="E723" s="229"/>
      <c r="F723" s="191">
        <v>0</v>
      </c>
      <c r="G723" s="201">
        <f t="shared" si="27"/>
        <v>0</v>
      </c>
    </row>
    <row r="724" spans="1:7" hidden="1">
      <c r="A724" s="8" t="s">
        <v>703</v>
      </c>
      <c r="B724" s="203"/>
      <c r="C724" s="204">
        <v>0</v>
      </c>
      <c r="D724" s="205"/>
      <c r="E724" s="229"/>
      <c r="F724" s="191">
        <v>0</v>
      </c>
      <c r="G724" s="201">
        <f t="shared" si="27"/>
        <v>0</v>
      </c>
    </row>
    <row r="725" spans="1:7">
      <c r="A725" s="8" t="s">
        <v>704</v>
      </c>
      <c r="B725" s="203">
        <v>300</v>
      </c>
      <c r="C725" s="204">
        <v>305</v>
      </c>
      <c r="D725" s="205">
        <f t="shared" si="26"/>
        <v>1.0166999999999999</v>
      </c>
      <c r="E725" s="229">
        <f>C725/F725</f>
        <v>0.67479999999999996</v>
      </c>
      <c r="F725" s="191">
        <v>452</v>
      </c>
      <c r="G725" s="201">
        <f t="shared" si="27"/>
        <v>607</v>
      </c>
    </row>
    <row r="726" spans="1:7">
      <c r="A726" s="8" t="s">
        <v>705</v>
      </c>
      <c r="B726" s="202">
        <f>SUM(B727:B729)</f>
        <v>320</v>
      </c>
      <c r="C726" s="204">
        <v>7737</v>
      </c>
      <c r="D726" s="205">
        <f t="shared" si="26"/>
        <v>24.178100000000001</v>
      </c>
      <c r="E726" s="229">
        <f>C726/F726</f>
        <v>1.8124</v>
      </c>
      <c r="F726" s="191">
        <v>4269</v>
      </c>
      <c r="G726" s="201">
        <f t="shared" si="27"/>
        <v>8083</v>
      </c>
    </row>
    <row r="727" spans="1:7" hidden="1">
      <c r="A727" s="8" t="s">
        <v>706</v>
      </c>
      <c r="B727" s="203"/>
      <c r="C727" s="204">
        <v>0</v>
      </c>
      <c r="D727" s="205"/>
      <c r="E727" s="229"/>
      <c r="F727" s="191">
        <v>0</v>
      </c>
      <c r="G727" s="201">
        <f t="shared" si="27"/>
        <v>0</v>
      </c>
    </row>
    <row r="728" spans="1:7">
      <c r="A728" s="8" t="s">
        <v>707</v>
      </c>
      <c r="B728" s="203"/>
      <c r="C728" s="204">
        <v>2436</v>
      </c>
      <c r="D728" s="205"/>
      <c r="E728" s="229">
        <f t="shared" ref="E728:E733" si="28">C728/F728</f>
        <v>1.0116000000000001</v>
      </c>
      <c r="F728" s="191">
        <v>2408</v>
      </c>
      <c r="G728" s="201">
        <f t="shared" si="27"/>
        <v>2437</v>
      </c>
    </row>
    <row r="729" spans="1:7">
      <c r="A729" s="8" t="s">
        <v>708</v>
      </c>
      <c r="B729" s="203">
        <v>320</v>
      </c>
      <c r="C729" s="204">
        <v>5301</v>
      </c>
      <c r="D729" s="205">
        <f t="shared" si="26"/>
        <v>16.5656</v>
      </c>
      <c r="E729" s="229">
        <f t="shared" si="28"/>
        <v>2.8485</v>
      </c>
      <c r="F729" s="191">
        <v>1861</v>
      </c>
      <c r="G729" s="201">
        <f t="shared" si="27"/>
        <v>5640</v>
      </c>
    </row>
    <row r="730" spans="1:7">
      <c r="A730" s="8" t="s">
        <v>709</v>
      </c>
      <c r="B730" s="202">
        <f>SUM(B731:B741)</f>
        <v>745</v>
      </c>
      <c r="C730" s="204">
        <v>2269</v>
      </c>
      <c r="D730" s="205">
        <f t="shared" si="26"/>
        <v>3.0455999999999999</v>
      </c>
      <c r="E730" s="229">
        <f t="shared" si="28"/>
        <v>0.96230000000000004</v>
      </c>
      <c r="F730" s="191">
        <v>2358</v>
      </c>
      <c r="G730" s="201">
        <f t="shared" si="27"/>
        <v>3018</v>
      </c>
    </row>
    <row r="731" spans="1:7">
      <c r="A731" s="8" t="s">
        <v>710</v>
      </c>
      <c r="B731" s="203">
        <v>207</v>
      </c>
      <c r="C731" s="204">
        <v>341</v>
      </c>
      <c r="D731" s="205">
        <f t="shared" si="26"/>
        <v>1.6473</v>
      </c>
      <c r="E731" s="229">
        <f t="shared" si="28"/>
        <v>1.3917999999999999</v>
      </c>
      <c r="F731" s="191">
        <v>245</v>
      </c>
      <c r="G731" s="201">
        <f t="shared" si="27"/>
        <v>551</v>
      </c>
    </row>
    <row r="732" spans="1:7">
      <c r="A732" s="8" t="s">
        <v>711</v>
      </c>
      <c r="B732" s="203">
        <v>127</v>
      </c>
      <c r="C732" s="204">
        <v>154</v>
      </c>
      <c r="D732" s="205">
        <f t="shared" si="26"/>
        <v>1.2125999999999999</v>
      </c>
      <c r="E732" s="229">
        <f t="shared" si="28"/>
        <v>1.0132000000000001</v>
      </c>
      <c r="F732" s="191">
        <v>152</v>
      </c>
      <c r="G732" s="201">
        <f t="shared" si="27"/>
        <v>283</v>
      </c>
    </row>
    <row r="733" spans="1:7">
      <c r="A733" s="8" t="s">
        <v>712</v>
      </c>
      <c r="B733" s="203">
        <v>245</v>
      </c>
      <c r="C733" s="204">
        <v>303</v>
      </c>
      <c r="D733" s="205">
        <f t="shared" si="26"/>
        <v>1.2366999999999999</v>
      </c>
      <c r="E733" s="229">
        <f t="shared" si="28"/>
        <v>1.1348</v>
      </c>
      <c r="F733" s="191">
        <v>267</v>
      </c>
      <c r="G733" s="201">
        <f t="shared" si="27"/>
        <v>550</v>
      </c>
    </row>
    <row r="734" spans="1:7" hidden="1">
      <c r="A734" s="8" t="s">
        <v>713</v>
      </c>
      <c r="B734" s="203"/>
      <c r="C734" s="204">
        <v>0</v>
      </c>
      <c r="D734" s="205"/>
      <c r="E734" s="229"/>
      <c r="F734" s="191">
        <v>0</v>
      </c>
      <c r="G734" s="201">
        <f t="shared" si="27"/>
        <v>0</v>
      </c>
    </row>
    <row r="735" spans="1:7" hidden="1">
      <c r="A735" s="8" t="s">
        <v>714</v>
      </c>
      <c r="B735" s="203"/>
      <c r="C735" s="204">
        <v>0</v>
      </c>
      <c r="D735" s="205"/>
      <c r="E735" s="229"/>
      <c r="F735" s="191">
        <v>0</v>
      </c>
      <c r="G735" s="201">
        <f t="shared" si="27"/>
        <v>0</v>
      </c>
    </row>
    <row r="736" spans="1:7" hidden="1">
      <c r="A736" s="8" t="s">
        <v>715</v>
      </c>
      <c r="B736" s="203"/>
      <c r="C736" s="204">
        <v>0</v>
      </c>
      <c r="D736" s="205"/>
      <c r="E736" s="229"/>
      <c r="F736" s="191">
        <v>0</v>
      </c>
      <c r="G736" s="201">
        <f t="shared" si="27"/>
        <v>0</v>
      </c>
    </row>
    <row r="737" spans="1:7" hidden="1">
      <c r="A737" s="8" t="s">
        <v>716</v>
      </c>
      <c r="B737" s="203"/>
      <c r="C737" s="204">
        <v>0</v>
      </c>
      <c r="D737" s="205"/>
      <c r="E737" s="229"/>
      <c r="F737" s="191">
        <v>0</v>
      </c>
      <c r="G737" s="201">
        <f t="shared" si="27"/>
        <v>0</v>
      </c>
    </row>
    <row r="738" spans="1:7">
      <c r="A738" s="8" t="s">
        <v>717</v>
      </c>
      <c r="B738" s="203">
        <v>26</v>
      </c>
      <c r="C738" s="204">
        <v>1016</v>
      </c>
      <c r="D738" s="205">
        <f t="shared" si="26"/>
        <v>39.076900000000002</v>
      </c>
      <c r="E738" s="229">
        <f>C738/F738</f>
        <v>0.78879999999999995</v>
      </c>
      <c r="F738" s="191">
        <v>1288</v>
      </c>
      <c r="G738" s="201">
        <f t="shared" si="27"/>
        <v>1082</v>
      </c>
    </row>
    <row r="739" spans="1:7">
      <c r="A739" s="8" t="s">
        <v>718</v>
      </c>
      <c r="B739" s="203">
        <v>140</v>
      </c>
      <c r="C739" s="204">
        <v>411</v>
      </c>
      <c r="D739" s="205">
        <f t="shared" si="26"/>
        <v>2.9357000000000002</v>
      </c>
      <c r="E739" s="229">
        <f>C739/F739</f>
        <v>1.0960000000000001</v>
      </c>
      <c r="F739" s="191">
        <v>375</v>
      </c>
      <c r="G739" s="201">
        <f t="shared" si="27"/>
        <v>555</v>
      </c>
    </row>
    <row r="740" spans="1:7" hidden="1">
      <c r="A740" s="8" t="s">
        <v>719</v>
      </c>
      <c r="B740" s="203"/>
      <c r="C740" s="204">
        <v>0</v>
      </c>
      <c r="D740" s="205"/>
      <c r="E740" s="229"/>
      <c r="F740" s="191">
        <v>0</v>
      </c>
      <c r="G740" s="201">
        <f t="shared" si="27"/>
        <v>0</v>
      </c>
    </row>
    <row r="741" spans="1:7">
      <c r="A741" s="8" t="s">
        <v>720</v>
      </c>
      <c r="B741" s="203"/>
      <c r="C741" s="204">
        <v>44</v>
      </c>
      <c r="D741" s="205"/>
      <c r="E741" s="229">
        <f>C741/F741</f>
        <v>1.4194</v>
      </c>
      <c r="F741" s="191">
        <v>31</v>
      </c>
      <c r="G741" s="201">
        <f t="shared" si="27"/>
        <v>45</v>
      </c>
    </row>
    <row r="742" spans="1:7">
      <c r="A742" s="8" t="s">
        <v>721</v>
      </c>
      <c r="B742" s="202">
        <f>SUM(B743:B751)</f>
        <v>4354</v>
      </c>
      <c r="C742" s="204">
        <v>4493</v>
      </c>
      <c r="D742" s="205">
        <f t="shared" si="26"/>
        <v>1.0319</v>
      </c>
      <c r="E742" s="229">
        <f>C742/F742</f>
        <v>1.1782999999999999</v>
      </c>
      <c r="F742" s="191">
        <v>3813</v>
      </c>
      <c r="G742" s="201">
        <f t="shared" si="27"/>
        <v>8849</v>
      </c>
    </row>
    <row r="743" spans="1:7">
      <c r="A743" s="8" t="s">
        <v>722</v>
      </c>
      <c r="B743" s="203">
        <v>199</v>
      </c>
      <c r="C743" s="204">
        <v>6</v>
      </c>
      <c r="D743" s="205">
        <f t="shared" si="26"/>
        <v>3.0200000000000001E-2</v>
      </c>
      <c r="E743" s="229">
        <f>C743/F743</f>
        <v>2.9899999999999999E-2</v>
      </c>
      <c r="F743" s="191">
        <v>201</v>
      </c>
      <c r="G743" s="201">
        <f t="shared" si="27"/>
        <v>205</v>
      </c>
    </row>
    <row r="744" spans="1:7" hidden="1">
      <c r="A744" s="8" t="s">
        <v>723</v>
      </c>
      <c r="B744" s="203"/>
      <c r="C744" s="204">
        <v>0</v>
      </c>
      <c r="D744" s="205"/>
      <c r="E744" s="229"/>
      <c r="F744" s="191">
        <v>0</v>
      </c>
      <c r="G744" s="201">
        <f t="shared" si="27"/>
        <v>0</v>
      </c>
    </row>
    <row r="745" spans="1:7">
      <c r="A745" s="8" t="s">
        <v>724</v>
      </c>
      <c r="B745" s="203">
        <v>882</v>
      </c>
      <c r="C745" s="204">
        <v>882</v>
      </c>
      <c r="D745" s="205">
        <f t="shared" si="26"/>
        <v>1</v>
      </c>
      <c r="E745" s="229">
        <f>C745/F745</f>
        <v>1.2387999999999999</v>
      </c>
      <c r="F745" s="191">
        <v>712</v>
      </c>
      <c r="G745" s="201">
        <f t="shared" si="27"/>
        <v>1766</v>
      </c>
    </row>
    <row r="746" spans="1:7">
      <c r="A746" s="8" t="s">
        <v>725</v>
      </c>
      <c r="B746" s="203">
        <v>74</v>
      </c>
      <c r="C746" s="204">
        <v>82</v>
      </c>
      <c r="D746" s="205">
        <f t="shared" si="26"/>
        <v>1.1081000000000001</v>
      </c>
      <c r="E746" s="229">
        <f>C746/F746</f>
        <v>0.70689999999999997</v>
      </c>
      <c r="F746" s="191">
        <v>116</v>
      </c>
      <c r="G746" s="201">
        <f t="shared" si="27"/>
        <v>158</v>
      </c>
    </row>
    <row r="747" spans="1:7">
      <c r="A747" s="8" t="s">
        <v>726</v>
      </c>
      <c r="B747" s="203">
        <v>2898</v>
      </c>
      <c r="C747" s="204">
        <v>2764</v>
      </c>
      <c r="D747" s="205">
        <f t="shared" si="26"/>
        <v>0.95379999999999998</v>
      </c>
      <c r="E747" s="229">
        <f>C747/F747</f>
        <v>1.1135999999999999</v>
      </c>
      <c r="F747" s="191">
        <v>2482</v>
      </c>
      <c r="G747" s="201">
        <f t="shared" si="27"/>
        <v>5664</v>
      </c>
    </row>
    <row r="748" spans="1:7" hidden="1">
      <c r="A748" s="8" t="s">
        <v>727</v>
      </c>
      <c r="B748" s="203"/>
      <c r="C748" s="204">
        <v>0</v>
      </c>
      <c r="D748" s="205"/>
      <c r="E748" s="229"/>
      <c r="F748" s="191">
        <v>0</v>
      </c>
      <c r="G748" s="201">
        <f t="shared" si="27"/>
        <v>0</v>
      </c>
    </row>
    <row r="749" spans="1:7">
      <c r="A749" s="8" t="s">
        <v>728</v>
      </c>
      <c r="B749" s="203">
        <v>301</v>
      </c>
      <c r="C749" s="204">
        <v>566</v>
      </c>
      <c r="D749" s="205">
        <f t="shared" si="26"/>
        <v>1.8804000000000001</v>
      </c>
      <c r="E749" s="229">
        <f>C749/F749</f>
        <v>1.8804000000000001</v>
      </c>
      <c r="F749" s="191">
        <v>301</v>
      </c>
      <c r="G749" s="201">
        <f t="shared" si="27"/>
        <v>871</v>
      </c>
    </row>
    <row r="750" spans="1:7" hidden="1">
      <c r="A750" s="8" t="s">
        <v>729</v>
      </c>
      <c r="B750" s="203"/>
      <c r="C750" s="204">
        <v>0</v>
      </c>
      <c r="D750" s="205"/>
      <c r="E750" s="229"/>
      <c r="F750" s="191">
        <v>0</v>
      </c>
      <c r="G750" s="201">
        <f t="shared" si="27"/>
        <v>0</v>
      </c>
    </row>
    <row r="751" spans="1:7">
      <c r="A751" s="8" t="s">
        <v>730</v>
      </c>
      <c r="B751" s="203"/>
      <c r="C751" s="204">
        <v>193</v>
      </c>
      <c r="D751" s="205"/>
      <c r="E751" s="229">
        <f>C751/F751</f>
        <v>193</v>
      </c>
      <c r="F751" s="191">
        <v>1</v>
      </c>
      <c r="G751" s="201">
        <f t="shared" si="27"/>
        <v>386</v>
      </c>
    </row>
    <row r="752" spans="1:7">
      <c r="A752" s="8" t="s">
        <v>731</v>
      </c>
      <c r="B752" s="203"/>
      <c r="C752" s="204">
        <v>86</v>
      </c>
      <c r="D752" s="205"/>
      <c r="E752" s="229">
        <f>C752/F752</f>
        <v>2.15</v>
      </c>
      <c r="F752" s="191">
        <v>40</v>
      </c>
      <c r="G752" s="201">
        <f t="shared" si="27"/>
        <v>88</v>
      </c>
    </row>
    <row r="753" spans="1:7">
      <c r="A753" s="8" t="s">
        <v>732</v>
      </c>
      <c r="B753" s="203"/>
      <c r="C753" s="204">
        <v>86</v>
      </c>
      <c r="D753" s="205"/>
      <c r="E753" s="229">
        <f>C753/F753</f>
        <v>2.15</v>
      </c>
      <c r="F753" s="191">
        <v>40</v>
      </c>
      <c r="G753" s="201">
        <f t="shared" si="27"/>
        <v>88</v>
      </c>
    </row>
    <row r="754" spans="1:7" hidden="1">
      <c r="A754" s="8" t="s">
        <v>733</v>
      </c>
      <c r="B754" s="203"/>
      <c r="C754" s="204">
        <v>0</v>
      </c>
      <c r="D754" s="205"/>
      <c r="E754" s="229"/>
      <c r="F754" s="191">
        <v>0</v>
      </c>
      <c r="G754" s="201">
        <f t="shared" si="27"/>
        <v>0</v>
      </c>
    </row>
    <row r="755" spans="1:7">
      <c r="A755" s="8" t="s">
        <v>734</v>
      </c>
      <c r="B755" s="202">
        <f>SUM(B756:B758)</f>
        <v>389</v>
      </c>
      <c r="C755" s="204">
        <v>1474</v>
      </c>
      <c r="D755" s="205">
        <f t="shared" si="26"/>
        <v>3.7892000000000001</v>
      </c>
      <c r="E755" s="229">
        <f t="shared" ref="E755:E760" si="29">C755/F755</f>
        <v>0.69789999999999996</v>
      </c>
      <c r="F755" s="191">
        <v>2112</v>
      </c>
      <c r="G755" s="201">
        <f t="shared" si="27"/>
        <v>1867</v>
      </c>
    </row>
    <row r="756" spans="1:7">
      <c r="A756" s="8" t="s">
        <v>735</v>
      </c>
      <c r="B756" s="203">
        <v>145</v>
      </c>
      <c r="C756" s="204">
        <v>303</v>
      </c>
      <c r="D756" s="205">
        <f t="shared" si="26"/>
        <v>2.0897000000000001</v>
      </c>
      <c r="E756" s="229">
        <f t="shared" si="29"/>
        <v>0.66300000000000003</v>
      </c>
      <c r="F756" s="191">
        <v>457</v>
      </c>
      <c r="G756" s="201">
        <f t="shared" si="27"/>
        <v>451</v>
      </c>
    </row>
    <row r="757" spans="1:7">
      <c r="A757" s="8" t="s">
        <v>736</v>
      </c>
      <c r="B757" s="203"/>
      <c r="C757" s="204">
        <v>441</v>
      </c>
      <c r="D757" s="205"/>
      <c r="E757" s="229">
        <f t="shared" si="29"/>
        <v>0.77500000000000002</v>
      </c>
      <c r="F757" s="191">
        <v>569</v>
      </c>
      <c r="G757" s="201">
        <f t="shared" si="27"/>
        <v>442</v>
      </c>
    </row>
    <row r="758" spans="1:7">
      <c r="A758" s="8" t="s">
        <v>737</v>
      </c>
      <c r="B758" s="203">
        <v>244</v>
      </c>
      <c r="C758" s="204">
        <v>730</v>
      </c>
      <c r="D758" s="205">
        <f t="shared" si="26"/>
        <v>2.9918</v>
      </c>
      <c r="E758" s="229">
        <f t="shared" si="29"/>
        <v>0.67220000000000002</v>
      </c>
      <c r="F758" s="191">
        <v>1086</v>
      </c>
      <c r="G758" s="201">
        <f t="shared" si="27"/>
        <v>978</v>
      </c>
    </row>
    <row r="759" spans="1:7">
      <c r="A759" s="8" t="s">
        <v>738</v>
      </c>
      <c r="B759" s="202">
        <f>SUM(B760:B768)</f>
        <v>338</v>
      </c>
      <c r="C759" s="204">
        <v>423</v>
      </c>
      <c r="D759" s="205">
        <f t="shared" si="26"/>
        <v>1.2515000000000001</v>
      </c>
      <c r="E759" s="229">
        <f t="shared" si="29"/>
        <v>0.76349999999999996</v>
      </c>
      <c r="F759" s="191">
        <v>554</v>
      </c>
      <c r="G759" s="201">
        <f t="shared" si="27"/>
        <v>763</v>
      </c>
    </row>
    <row r="760" spans="1:7">
      <c r="A760" s="8" t="s">
        <v>192</v>
      </c>
      <c r="B760" s="203">
        <v>338</v>
      </c>
      <c r="C760" s="204">
        <v>345</v>
      </c>
      <c r="D760" s="205">
        <f t="shared" si="26"/>
        <v>1.0206999999999999</v>
      </c>
      <c r="E760" s="229">
        <f t="shared" si="29"/>
        <v>0.88009999999999999</v>
      </c>
      <c r="F760" s="191">
        <v>392</v>
      </c>
      <c r="G760" s="201">
        <f t="shared" si="27"/>
        <v>685</v>
      </c>
    </row>
    <row r="761" spans="1:7" hidden="1">
      <c r="A761" s="8" t="s">
        <v>193</v>
      </c>
      <c r="B761" s="203"/>
      <c r="C761" s="204">
        <v>0</v>
      </c>
      <c r="D761" s="205"/>
      <c r="E761" s="229"/>
      <c r="F761" s="191">
        <v>0</v>
      </c>
      <c r="G761" s="201">
        <f t="shared" si="27"/>
        <v>0</v>
      </c>
    </row>
    <row r="762" spans="1:7" hidden="1">
      <c r="A762" s="8" t="s">
        <v>194</v>
      </c>
      <c r="B762" s="203"/>
      <c r="C762" s="204">
        <v>0</v>
      </c>
      <c r="D762" s="205"/>
      <c r="E762" s="229"/>
      <c r="F762" s="191">
        <v>0</v>
      </c>
      <c r="G762" s="201">
        <f t="shared" si="27"/>
        <v>0</v>
      </c>
    </row>
    <row r="763" spans="1:7" hidden="1">
      <c r="A763" s="8" t="s">
        <v>739</v>
      </c>
      <c r="B763" s="203"/>
      <c r="C763" s="204">
        <v>0</v>
      </c>
      <c r="D763" s="205"/>
      <c r="E763" s="229"/>
      <c r="F763" s="191">
        <v>0</v>
      </c>
      <c r="G763" s="201">
        <f t="shared" si="27"/>
        <v>0</v>
      </c>
    </row>
    <row r="764" spans="1:7" hidden="1">
      <c r="A764" s="8" t="s">
        <v>740</v>
      </c>
      <c r="B764" s="203"/>
      <c r="C764" s="204">
        <v>0</v>
      </c>
      <c r="D764" s="205"/>
      <c r="E764" s="229"/>
      <c r="F764" s="191">
        <v>0</v>
      </c>
      <c r="G764" s="201">
        <f t="shared" si="27"/>
        <v>0</v>
      </c>
    </row>
    <row r="765" spans="1:7" hidden="1">
      <c r="A765" s="8" t="s">
        <v>741</v>
      </c>
      <c r="B765" s="203"/>
      <c r="C765" s="204">
        <v>0</v>
      </c>
      <c r="D765" s="205"/>
      <c r="E765" s="229"/>
      <c r="F765" s="191">
        <v>0</v>
      </c>
      <c r="G765" s="201">
        <f t="shared" si="27"/>
        <v>0</v>
      </c>
    </row>
    <row r="766" spans="1:7" hidden="1">
      <c r="A766" s="8" t="s">
        <v>742</v>
      </c>
      <c r="B766" s="203"/>
      <c r="C766" s="204">
        <v>0</v>
      </c>
      <c r="D766" s="205"/>
      <c r="E766" s="229"/>
      <c r="F766" s="191">
        <v>100</v>
      </c>
      <c r="G766" s="201">
        <f t="shared" si="27"/>
        <v>0</v>
      </c>
    </row>
    <row r="767" spans="1:7" hidden="1">
      <c r="A767" s="8" t="s">
        <v>201</v>
      </c>
      <c r="B767" s="203"/>
      <c r="C767" s="204">
        <v>0</v>
      </c>
      <c r="D767" s="205"/>
      <c r="E767" s="229"/>
      <c r="F767" s="191">
        <v>0</v>
      </c>
      <c r="G767" s="201">
        <f t="shared" si="27"/>
        <v>0</v>
      </c>
    </row>
    <row r="768" spans="1:7">
      <c r="A768" s="8" t="s">
        <v>743</v>
      </c>
      <c r="B768" s="203"/>
      <c r="C768" s="204">
        <v>78</v>
      </c>
      <c r="D768" s="205"/>
      <c r="E768" s="229">
        <f t="shared" ref="E768:E773" si="30">C768/F768</f>
        <v>1.2581</v>
      </c>
      <c r="F768" s="191">
        <v>62</v>
      </c>
      <c r="G768" s="201">
        <f t="shared" si="27"/>
        <v>79</v>
      </c>
    </row>
    <row r="769" spans="1:7">
      <c r="A769" s="8" t="s">
        <v>744</v>
      </c>
      <c r="B769" s="203"/>
      <c r="C769" s="204">
        <v>4055</v>
      </c>
      <c r="D769" s="205"/>
      <c r="E769" s="229">
        <f t="shared" si="30"/>
        <v>11.997</v>
      </c>
      <c r="F769" s="191">
        <v>338</v>
      </c>
      <c r="G769" s="201">
        <f t="shared" si="27"/>
        <v>4067</v>
      </c>
    </row>
    <row r="770" spans="1:7">
      <c r="A770" s="8" t="s">
        <v>745</v>
      </c>
      <c r="B770" s="203"/>
      <c r="C770" s="204">
        <v>4055</v>
      </c>
      <c r="D770" s="205"/>
      <c r="E770" s="229">
        <f t="shared" si="30"/>
        <v>11.997</v>
      </c>
      <c r="F770" s="191">
        <v>338</v>
      </c>
      <c r="G770" s="201">
        <f t="shared" si="27"/>
        <v>4067</v>
      </c>
    </row>
    <row r="771" spans="1:7">
      <c r="A771" s="8" t="s">
        <v>746</v>
      </c>
      <c r="B771" s="202">
        <f>B772+B781+B785+B794+B800+B806+B812+B815+B818+B820+B822+B828+B830+B832+B847</f>
        <v>1048</v>
      </c>
      <c r="C771" s="204">
        <v>3211</v>
      </c>
      <c r="D771" s="205">
        <f t="shared" si="26"/>
        <v>3.0638999999999998</v>
      </c>
      <c r="E771" s="229">
        <f t="shared" si="30"/>
        <v>0.67010000000000003</v>
      </c>
      <c r="F771" s="191">
        <v>4792</v>
      </c>
      <c r="G771" s="201">
        <f t="shared" si="27"/>
        <v>4263</v>
      </c>
    </row>
    <row r="772" spans="1:7">
      <c r="A772" s="8" t="s">
        <v>747</v>
      </c>
      <c r="B772" s="202">
        <f>SUM(B773:B780)</f>
        <v>194</v>
      </c>
      <c r="C772" s="204">
        <v>277</v>
      </c>
      <c r="D772" s="205">
        <f t="shared" si="26"/>
        <v>1.4278</v>
      </c>
      <c r="E772" s="229">
        <f t="shared" si="30"/>
        <v>1.385</v>
      </c>
      <c r="F772" s="191">
        <v>200</v>
      </c>
      <c r="G772" s="201">
        <f t="shared" si="27"/>
        <v>474</v>
      </c>
    </row>
    <row r="773" spans="1:7">
      <c r="A773" s="8" t="s">
        <v>192</v>
      </c>
      <c r="B773" s="203">
        <v>194</v>
      </c>
      <c r="C773" s="204">
        <v>265</v>
      </c>
      <c r="D773" s="205">
        <f t="shared" ref="D773:D792" si="31">C773/B773</f>
        <v>1.3660000000000001</v>
      </c>
      <c r="E773" s="229">
        <f t="shared" si="30"/>
        <v>1.325</v>
      </c>
      <c r="F773" s="191">
        <v>200</v>
      </c>
      <c r="G773" s="201">
        <f t="shared" ref="G773:G836" si="32">SUM(B773:E773)</f>
        <v>462</v>
      </c>
    </row>
    <row r="774" spans="1:7" hidden="1">
      <c r="A774" s="8" t="s">
        <v>193</v>
      </c>
      <c r="B774" s="203"/>
      <c r="C774" s="204">
        <v>0</v>
      </c>
      <c r="D774" s="205"/>
      <c r="E774" s="229"/>
      <c r="F774" s="191">
        <v>0</v>
      </c>
      <c r="G774" s="201">
        <f t="shared" si="32"/>
        <v>0</v>
      </c>
    </row>
    <row r="775" spans="1:7" hidden="1">
      <c r="A775" s="8" t="s">
        <v>194</v>
      </c>
      <c r="B775" s="203"/>
      <c r="C775" s="204">
        <v>0</v>
      </c>
      <c r="D775" s="205"/>
      <c r="E775" s="229"/>
      <c r="F775" s="191">
        <v>0</v>
      </c>
      <c r="G775" s="201">
        <f t="shared" si="32"/>
        <v>0</v>
      </c>
    </row>
    <row r="776" spans="1:7" hidden="1">
      <c r="A776" s="8" t="s">
        <v>748</v>
      </c>
      <c r="B776" s="203"/>
      <c r="C776" s="204">
        <v>0</v>
      </c>
      <c r="D776" s="205"/>
      <c r="E776" s="229"/>
      <c r="F776" s="191">
        <v>0</v>
      </c>
      <c r="G776" s="201">
        <f t="shared" si="32"/>
        <v>0</v>
      </c>
    </row>
    <row r="777" spans="1:7" hidden="1">
      <c r="A777" s="8" t="s">
        <v>749</v>
      </c>
      <c r="B777" s="203"/>
      <c r="C777" s="204">
        <v>0</v>
      </c>
      <c r="D777" s="205"/>
      <c r="E777" s="229"/>
      <c r="F777" s="191">
        <v>0</v>
      </c>
      <c r="G777" s="201">
        <f t="shared" si="32"/>
        <v>0</v>
      </c>
    </row>
    <row r="778" spans="1:7" hidden="1">
      <c r="A778" s="8" t="s">
        <v>750</v>
      </c>
      <c r="B778" s="203"/>
      <c r="C778" s="204">
        <v>0</v>
      </c>
      <c r="D778" s="205"/>
      <c r="E778" s="229"/>
      <c r="F778" s="191">
        <v>0</v>
      </c>
      <c r="G778" s="201">
        <f t="shared" si="32"/>
        <v>0</v>
      </c>
    </row>
    <row r="779" spans="1:7" hidden="1">
      <c r="A779" s="8" t="s">
        <v>751</v>
      </c>
      <c r="B779" s="203"/>
      <c r="C779" s="204">
        <v>0</v>
      </c>
      <c r="D779" s="205"/>
      <c r="E779" s="229"/>
      <c r="F779" s="191">
        <v>0</v>
      </c>
      <c r="G779" s="201">
        <f t="shared" si="32"/>
        <v>0</v>
      </c>
    </row>
    <row r="780" spans="1:7">
      <c r="A780" s="8" t="s">
        <v>752</v>
      </c>
      <c r="B780" s="203"/>
      <c r="C780" s="204">
        <v>12</v>
      </c>
      <c r="D780" s="205"/>
      <c r="E780" s="229"/>
      <c r="F780" s="191">
        <v>0</v>
      </c>
      <c r="G780" s="201">
        <f t="shared" si="32"/>
        <v>12</v>
      </c>
    </row>
    <row r="781" spans="1:7">
      <c r="A781" s="8" t="s">
        <v>753</v>
      </c>
      <c r="B781" s="203"/>
      <c r="C781" s="204">
        <v>2</v>
      </c>
      <c r="D781" s="205"/>
      <c r="E781" s="229">
        <f>C781/F781</f>
        <v>4.0800000000000003E-2</v>
      </c>
      <c r="F781" s="191">
        <v>49</v>
      </c>
      <c r="G781" s="201">
        <f t="shared" si="32"/>
        <v>2</v>
      </c>
    </row>
    <row r="782" spans="1:7" hidden="1">
      <c r="A782" s="8" t="s">
        <v>754</v>
      </c>
      <c r="B782" s="203"/>
      <c r="C782" s="204">
        <v>0</v>
      </c>
      <c r="D782" s="205"/>
      <c r="E782" s="229"/>
      <c r="F782" s="191">
        <v>0</v>
      </c>
      <c r="G782" s="201">
        <f t="shared" si="32"/>
        <v>0</v>
      </c>
    </row>
    <row r="783" spans="1:7" hidden="1">
      <c r="A783" s="8" t="s">
        <v>755</v>
      </c>
      <c r="B783" s="203"/>
      <c r="C783" s="204">
        <v>0</v>
      </c>
      <c r="D783" s="205"/>
      <c r="E783" s="229"/>
      <c r="F783" s="191">
        <v>0</v>
      </c>
      <c r="G783" s="201">
        <f t="shared" si="32"/>
        <v>0</v>
      </c>
    </row>
    <row r="784" spans="1:7">
      <c r="A784" s="8" t="s">
        <v>756</v>
      </c>
      <c r="B784" s="203"/>
      <c r="C784" s="204">
        <v>2</v>
      </c>
      <c r="D784" s="205"/>
      <c r="E784" s="229">
        <f>C784/F784</f>
        <v>4.0800000000000003E-2</v>
      </c>
      <c r="F784" s="191">
        <v>49</v>
      </c>
      <c r="G784" s="201">
        <f t="shared" si="32"/>
        <v>2</v>
      </c>
    </row>
    <row r="785" spans="1:7">
      <c r="A785" s="8" t="s">
        <v>757</v>
      </c>
      <c r="B785" s="202">
        <f>SUM(B786:B793)</f>
        <v>854</v>
      </c>
      <c r="C785" s="204">
        <v>2219</v>
      </c>
      <c r="D785" s="205">
        <f t="shared" si="31"/>
        <v>2.5983999999999998</v>
      </c>
      <c r="E785" s="229">
        <f>C785/F785</f>
        <v>0.77610000000000001</v>
      </c>
      <c r="F785" s="191">
        <v>2859</v>
      </c>
      <c r="G785" s="201">
        <f t="shared" si="32"/>
        <v>3076</v>
      </c>
    </row>
    <row r="786" spans="1:7">
      <c r="A786" s="8" t="s">
        <v>758</v>
      </c>
      <c r="B786" s="203"/>
      <c r="C786" s="204">
        <v>31</v>
      </c>
      <c r="D786" s="205"/>
      <c r="E786" s="229"/>
      <c r="F786" s="191">
        <v>0</v>
      </c>
      <c r="G786" s="201">
        <f t="shared" si="32"/>
        <v>31</v>
      </c>
    </row>
    <row r="787" spans="1:7">
      <c r="A787" s="8" t="s">
        <v>759</v>
      </c>
      <c r="B787" s="203"/>
      <c r="C787" s="204">
        <v>1999</v>
      </c>
      <c r="D787" s="205"/>
      <c r="E787" s="229">
        <f>C787/F787</f>
        <v>0.76119999999999999</v>
      </c>
      <c r="F787" s="191">
        <v>2626</v>
      </c>
      <c r="G787" s="201">
        <f t="shared" si="32"/>
        <v>2000</v>
      </c>
    </row>
    <row r="788" spans="1:7" hidden="1">
      <c r="A788" s="8" t="s">
        <v>760</v>
      </c>
      <c r="B788" s="203"/>
      <c r="C788" s="204">
        <v>0</v>
      </c>
      <c r="D788" s="205"/>
      <c r="E788" s="229"/>
      <c r="F788" s="191">
        <v>0</v>
      </c>
      <c r="G788" s="201">
        <f t="shared" si="32"/>
        <v>0</v>
      </c>
    </row>
    <row r="789" spans="1:7" hidden="1">
      <c r="A789" s="8" t="s">
        <v>761</v>
      </c>
      <c r="B789" s="203"/>
      <c r="C789" s="204">
        <v>0</v>
      </c>
      <c r="D789" s="205"/>
      <c r="E789" s="229"/>
      <c r="F789" s="191">
        <v>0</v>
      </c>
      <c r="G789" s="201">
        <f t="shared" si="32"/>
        <v>0</v>
      </c>
    </row>
    <row r="790" spans="1:7" hidden="1">
      <c r="A790" s="8" t="s">
        <v>762</v>
      </c>
      <c r="B790" s="203"/>
      <c r="C790" s="204">
        <v>0</v>
      </c>
      <c r="D790" s="205"/>
      <c r="E790" s="229"/>
      <c r="F790" s="191">
        <v>0</v>
      </c>
      <c r="G790" s="201">
        <f t="shared" si="32"/>
        <v>0</v>
      </c>
    </row>
    <row r="791" spans="1:7" hidden="1">
      <c r="A791" s="8" t="s">
        <v>763</v>
      </c>
      <c r="B791" s="203"/>
      <c r="C791" s="204">
        <v>0</v>
      </c>
      <c r="D791" s="205"/>
      <c r="E791" s="229"/>
      <c r="F791" s="191">
        <v>0</v>
      </c>
      <c r="G791" s="201">
        <f t="shared" si="32"/>
        <v>0</v>
      </c>
    </row>
    <row r="792" spans="1:7">
      <c r="A792" s="8" t="s">
        <v>764</v>
      </c>
      <c r="B792" s="203">
        <v>854</v>
      </c>
      <c r="C792" s="204">
        <v>110</v>
      </c>
      <c r="D792" s="205">
        <f t="shared" si="31"/>
        <v>0.1288</v>
      </c>
      <c r="E792" s="229">
        <f>C792/F792</f>
        <v>3.3332999999999999</v>
      </c>
      <c r="F792" s="191">
        <v>33</v>
      </c>
      <c r="G792" s="201">
        <f t="shared" si="32"/>
        <v>967</v>
      </c>
    </row>
    <row r="793" spans="1:7">
      <c r="A793" s="8" t="s">
        <v>765</v>
      </c>
      <c r="B793" s="203"/>
      <c r="C793" s="204">
        <v>79</v>
      </c>
      <c r="D793" s="205"/>
      <c r="E793" s="229">
        <f>C793/F793</f>
        <v>0.39500000000000002</v>
      </c>
      <c r="F793" s="191">
        <v>200</v>
      </c>
      <c r="G793" s="201">
        <f t="shared" si="32"/>
        <v>79</v>
      </c>
    </row>
    <row r="794" spans="1:7" hidden="1">
      <c r="A794" s="8" t="s">
        <v>766</v>
      </c>
      <c r="B794" s="203"/>
      <c r="C794" s="204">
        <v>0</v>
      </c>
      <c r="D794" s="205"/>
      <c r="E794" s="229"/>
      <c r="F794" s="191">
        <v>0</v>
      </c>
      <c r="G794" s="201">
        <f t="shared" si="32"/>
        <v>0</v>
      </c>
    </row>
    <row r="795" spans="1:7" hidden="1">
      <c r="A795" s="8" t="s">
        <v>767</v>
      </c>
      <c r="B795" s="203"/>
      <c r="C795" s="204">
        <v>0</v>
      </c>
      <c r="D795" s="205"/>
      <c r="E795" s="229"/>
      <c r="F795" s="191">
        <v>0</v>
      </c>
      <c r="G795" s="201">
        <f t="shared" si="32"/>
        <v>0</v>
      </c>
    </row>
    <row r="796" spans="1:7" hidden="1">
      <c r="A796" s="8" t="s">
        <v>768</v>
      </c>
      <c r="B796" s="203"/>
      <c r="C796" s="204">
        <v>0</v>
      </c>
      <c r="D796" s="205"/>
      <c r="E796" s="229"/>
      <c r="F796" s="191">
        <v>0</v>
      </c>
      <c r="G796" s="201">
        <f t="shared" si="32"/>
        <v>0</v>
      </c>
    </row>
    <row r="797" spans="1:7" hidden="1">
      <c r="A797" s="8" t="s">
        <v>769</v>
      </c>
      <c r="B797" s="203"/>
      <c r="C797" s="204">
        <v>0</v>
      </c>
      <c r="D797" s="205"/>
      <c r="E797" s="229"/>
      <c r="F797" s="191">
        <v>0</v>
      </c>
      <c r="G797" s="201">
        <f t="shared" si="32"/>
        <v>0</v>
      </c>
    </row>
    <row r="798" spans="1:7" hidden="1">
      <c r="A798" s="8" t="s">
        <v>770</v>
      </c>
      <c r="B798" s="203"/>
      <c r="C798" s="204">
        <v>0</v>
      </c>
      <c r="D798" s="205"/>
      <c r="E798" s="229"/>
      <c r="F798" s="191">
        <v>0</v>
      </c>
      <c r="G798" s="201">
        <f t="shared" si="32"/>
        <v>0</v>
      </c>
    </row>
    <row r="799" spans="1:7" hidden="1">
      <c r="A799" s="8" t="s">
        <v>771</v>
      </c>
      <c r="B799" s="203"/>
      <c r="C799" s="204">
        <v>0</v>
      </c>
      <c r="D799" s="205"/>
      <c r="E799" s="229"/>
      <c r="F799" s="191">
        <v>0</v>
      </c>
      <c r="G799" s="201">
        <f t="shared" si="32"/>
        <v>0</v>
      </c>
    </row>
    <row r="800" spans="1:7" hidden="1">
      <c r="A800" s="8" t="s">
        <v>772</v>
      </c>
      <c r="B800" s="203"/>
      <c r="C800" s="204">
        <v>0</v>
      </c>
      <c r="D800" s="205"/>
      <c r="E800" s="229"/>
      <c r="F800" s="191">
        <v>0</v>
      </c>
      <c r="G800" s="201">
        <f t="shared" si="32"/>
        <v>0</v>
      </c>
    </row>
    <row r="801" spans="1:7" hidden="1">
      <c r="A801" s="8" t="s">
        <v>773</v>
      </c>
      <c r="B801" s="203"/>
      <c r="C801" s="204">
        <v>0</v>
      </c>
      <c r="D801" s="205"/>
      <c r="E801" s="229"/>
      <c r="F801" s="191">
        <v>0</v>
      </c>
      <c r="G801" s="201">
        <f t="shared" si="32"/>
        <v>0</v>
      </c>
    </row>
    <row r="802" spans="1:7" hidden="1">
      <c r="A802" s="8" t="s">
        <v>774</v>
      </c>
      <c r="B802" s="203"/>
      <c r="C802" s="204">
        <v>0</v>
      </c>
      <c r="D802" s="205"/>
      <c r="E802" s="229"/>
      <c r="F802" s="191">
        <v>0</v>
      </c>
      <c r="G802" s="201">
        <f t="shared" si="32"/>
        <v>0</v>
      </c>
    </row>
    <row r="803" spans="1:7" hidden="1">
      <c r="A803" s="8" t="s">
        <v>775</v>
      </c>
      <c r="B803" s="203"/>
      <c r="C803" s="204">
        <v>0</v>
      </c>
      <c r="D803" s="205"/>
      <c r="E803" s="229"/>
      <c r="F803" s="191">
        <v>0</v>
      </c>
      <c r="G803" s="201">
        <f t="shared" si="32"/>
        <v>0</v>
      </c>
    </row>
    <row r="804" spans="1:7" hidden="1">
      <c r="A804" s="8" t="s">
        <v>776</v>
      </c>
      <c r="B804" s="203"/>
      <c r="C804" s="204">
        <v>0</v>
      </c>
      <c r="D804" s="205"/>
      <c r="E804" s="229"/>
      <c r="F804" s="191">
        <v>0</v>
      </c>
      <c r="G804" s="201">
        <f t="shared" si="32"/>
        <v>0</v>
      </c>
    </row>
    <row r="805" spans="1:7" hidden="1">
      <c r="A805" s="8" t="s">
        <v>777</v>
      </c>
      <c r="B805" s="203"/>
      <c r="C805" s="204">
        <v>0</v>
      </c>
      <c r="D805" s="205"/>
      <c r="E805" s="229"/>
      <c r="F805" s="191">
        <v>0</v>
      </c>
      <c r="G805" s="201">
        <f t="shared" si="32"/>
        <v>0</v>
      </c>
    </row>
    <row r="806" spans="1:7" hidden="1">
      <c r="A806" s="8" t="s">
        <v>778</v>
      </c>
      <c r="B806" s="203"/>
      <c r="C806" s="204">
        <v>0</v>
      </c>
      <c r="D806" s="205"/>
      <c r="E806" s="229"/>
      <c r="F806" s="191">
        <v>0</v>
      </c>
      <c r="G806" s="201">
        <f t="shared" si="32"/>
        <v>0</v>
      </c>
    </row>
    <row r="807" spans="1:7" hidden="1">
      <c r="A807" s="8" t="s">
        <v>779</v>
      </c>
      <c r="B807" s="203"/>
      <c r="C807" s="204">
        <v>0</v>
      </c>
      <c r="D807" s="205"/>
      <c r="E807" s="229"/>
      <c r="F807" s="191">
        <v>0</v>
      </c>
      <c r="G807" s="201">
        <f t="shared" si="32"/>
        <v>0</v>
      </c>
    </row>
    <row r="808" spans="1:7" hidden="1">
      <c r="A808" s="8" t="s">
        <v>780</v>
      </c>
      <c r="B808" s="203"/>
      <c r="C808" s="204">
        <v>0</v>
      </c>
      <c r="D808" s="205"/>
      <c r="E808" s="229"/>
      <c r="F808" s="191">
        <v>0</v>
      </c>
      <c r="G808" s="201">
        <f t="shared" si="32"/>
        <v>0</v>
      </c>
    </row>
    <row r="809" spans="1:7" hidden="1">
      <c r="A809" s="8" t="s">
        <v>781</v>
      </c>
      <c r="B809" s="203"/>
      <c r="C809" s="204">
        <v>0</v>
      </c>
      <c r="D809" s="205"/>
      <c r="E809" s="229"/>
      <c r="F809" s="191">
        <v>0</v>
      </c>
      <c r="G809" s="201">
        <f t="shared" si="32"/>
        <v>0</v>
      </c>
    </row>
    <row r="810" spans="1:7" hidden="1">
      <c r="A810" s="8" t="s">
        <v>782</v>
      </c>
      <c r="B810" s="203"/>
      <c r="C810" s="204">
        <v>0</v>
      </c>
      <c r="D810" s="205"/>
      <c r="E810" s="229"/>
      <c r="F810" s="191">
        <v>0</v>
      </c>
      <c r="G810" s="201">
        <f t="shared" si="32"/>
        <v>0</v>
      </c>
    </row>
    <row r="811" spans="1:7" hidden="1">
      <c r="A811" s="8" t="s">
        <v>783</v>
      </c>
      <c r="B811" s="203"/>
      <c r="C811" s="204">
        <v>0</v>
      </c>
      <c r="D811" s="205"/>
      <c r="E811" s="229"/>
      <c r="F811" s="191">
        <v>0</v>
      </c>
      <c r="G811" s="201">
        <f t="shared" si="32"/>
        <v>0</v>
      </c>
    </row>
    <row r="812" spans="1:7" hidden="1">
      <c r="A812" s="8" t="s">
        <v>784</v>
      </c>
      <c r="B812" s="203"/>
      <c r="C812" s="204">
        <v>0</v>
      </c>
      <c r="D812" s="205"/>
      <c r="E812" s="229"/>
      <c r="F812" s="191">
        <v>0</v>
      </c>
      <c r="G812" s="201">
        <f t="shared" si="32"/>
        <v>0</v>
      </c>
    </row>
    <row r="813" spans="1:7" hidden="1">
      <c r="A813" s="8" t="s">
        <v>785</v>
      </c>
      <c r="B813" s="203"/>
      <c r="C813" s="204">
        <v>0</v>
      </c>
      <c r="D813" s="205"/>
      <c r="E813" s="229"/>
      <c r="F813" s="191">
        <v>0</v>
      </c>
      <c r="G813" s="201">
        <f t="shared" si="32"/>
        <v>0</v>
      </c>
    </row>
    <row r="814" spans="1:7" hidden="1">
      <c r="A814" s="8" t="s">
        <v>786</v>
      </c>
      <c r="B814" s="203"/>
      <c r="C814" s="204">
        <v>0</v>
      </c>
      <c r="D814" s="205"/>
      <c r="E814" s="229"/>
      <c r="F814" s="191">
        <v>0</v>
      </c>
      <c r="G814" s="201">
        <f t="shared" si="32"/>
        <v>0</v>
      </c>
    </row>
    <row r="815" spans="1:7" hidden="1">
      <c r="A815" s="8" t="s">
        <v>787</v>
      </c>
      <c r="B815" s="203"/>
      <c r="C815" s="204">
        <v>0</v>
      </c>
      <c r="D815" s="205"/>
      <c r="E815" s="229"/>
      <c r="F815" s="191">
        <v>0</v>
      </c>
      <c r="G815" s="201">
        <f t="shared" si="32"/>
        <v>0</v>
      </c>
    </row>
    <row r="816" spans="1:7" hidden="1">
      <c r="A816" s="8" t="s">
        <v>788</v>
      </c>
      <c r="B816" s="203"/>
      <c r="C816" s="204">
        <v>0</v>
      </c>
      <c r="D816" s="205"/>
      <c r="E816" s="229"/>
      <c r="F816" s="191">
        <v>0</v>
      </c>
      <c r="G816" s="201">
        <f t="shared" si="32"/>
        <v>0</v>
      </c>
    </row>
    <row r="817" spans="1:7" hidden="1">
      <c r="A817" s="8" t="s">
        <v>789</v>
      </c>
      <c r="B817" s="203"/>
      <c r="C817" s="204">
        <v>0</v>
      </c>
      <c r="D817" s="205"/>
      <c r="E817" s="229"/>
      <c r="F817" s="191">
        <v>0</v>
      </c>
      <c r="G817" s="201">
        <f t="shared" si="32"/>
        <v>0</v>
      </c>
    </row>
    <row r="818" spans="1:7" hidden="1">
      <c r="A818" s="8" t="s">
        <v>790</v>
      </c>
      <c r="B818" s="203"/>
      <c r="C818" s="204">
        <v>0</v>
      </c>
      <c r="D818" s="205"/>
      <c r="E818" s="229"/>
      <c r="F818" s="191">
        <v>0</v>
      </c>
      <c r="G818" s="201">
        <f t="shared" si="32"/>
        <v>0</v>
      </c>
    </row>
    <row r="819" spans="1:7" hidden="1">
      <c r="A819" s="8" t="s">
        <v>791</v>
      </c>
      <c r="B819" s="203"/>
      <c r="C819" s="204">
        <v>0</v>
      </c>
      <c r="D819" s="205"/>
      <c r="E819" s="229"/>
      <c r="F819" s="191">
        <v>0</v>
      </c>
      <c r="G819" s="201">
        <f t="shared" si="32"/>
        <v>0</v>
      </c>
    </row>
    <row r="820" spans="1:7">
      <c r="A820" s="8" t="s">
        <v>792</v>
      </c>
      <c r="B820" s="203"/>
      <c r="C820" s="204">
        <v>42</v>
      </c>
      <c r="D820" s="205"/>
      <c r="E820" s="229">
        <f>C820/F820</f>
        <v>0.38179999999999997</v>
      </c>
      <c r="F820" s="191">
        <v>110</v>
      </c>
      <c r="G820" s="201">
        <f t="shared" si="32"/>
        <v>42</v>
      </c>
    </row>
    <row r="821" spans="1:7">
      <c r="A821" s="8" t="s">
        <v>793</v>
      </c>
      <c r="B821" s="203"/>
      <c r="C821" s="204">
        <v>42</v>
      </c>
      <c r="D821" s="205"/>
      <c r="E821" s="229">
        <f>C821/F821</f>
        <v>0.38179999999999997</v>
      </c>
      <c r="F821" s="191">
        <v>110</v>
      </c>
      <c r="G821" s="201">
        <f t="shared" si="32"/>
        <v>42</v>
      </c>
    </row>
    <row r="822" spans="1:7" hidden="1">
      <c r="A822" s="8" t="s">
        <v>794</v>
      </c>
      <c r="B822" s="203"/>
      <c r="C822" s="204">
        <v>0</v>
      </c>
      <c r="D822" s="205"/>
      <c r="E822" s="229"/>
      <c r="F822" s="191">
        <v>850</v>
      </c>
      <c r="G822" s="201">
        <f t="shared" si="32"/>
        <v>0</v>
      </c>
    </row>
    <row r="823" spans="1:7" hidden="1">
      <c r="A823" s="8" t="s">
        <v>795</v>
      </c>
      <c r="B823" s="203"/>
      <c r="C823" s="204">
        <v>0</v>
      </c>
      <c r="D823" s="205"/>
      <c r="E823" s="229"/>
      <c r="F823" s="191">
        <v>0</v>
      </c>
      <c r="G823" s="201">
        <f t="shared" si="32"/>
        <v>0</v>
      </c>
    </row>
    <row r="824" spans="1:7" hidden="1">
      <c r="A824" s="8" t="s">
        <v>796</v>
      </c>
      <c r="B824" s="203"/>
      <c r="C824" s="204">
        <v>0</v>
      </c>
      <c r="D824" s="205"/>
      <c r="E824" s="229"/>
      <c r="F824" s="191">
        <v>0</v>
      </c>
      <c r="G824" s="201">
        <f t="shared" si="32"/>
        <v>0</v>
      </c>
    </row>
    <row r="825" spans="1:7" hidden="1">
      <c r="A825" s="8" t="s">
        <v>797</v>
      </c>
      <c r="B825" s="203"/>
      <c r="C825" s="204">
        <v>0</v>
      </c>
      <c r="D825" s="205"/>
      <c r="E825" s="229"/>
      <c r="F825" s="191">
        <v>850</v>
      </c>
      <c r="G825" s="201">
        <f t="shared" si="32"/>
        <v>0</v>
      </c>
    </row>
    <row r="826" spans="1:7" hidden="1">
      <c r="A826" s="8" t="s">
        <v>798</v>
      </c>
      <c r="B826" s="203"/>
      <c r="C826" s="204">
        <v>0</v>
      </c>
      <c r="D826" s="205"/>
      <c r="E826" s="229"/>
      <c r="F826" s="191">
        <v>0</v>
      </c>
      <c r="G826" s="201">
        <f t="shared" si="32"/>
        <v>0</v>
      </c>
    </row>
    <row r="827" spans="1:7" hidden="1">
      <c r="A827" s="8" t="s">
        <v>799</v>
      </c>
      <c r="B827" s="203"/>
      <c r="C827" s="204">
        <v>0</v>
      </c>
      <c r="D827" s="205"/>
      <c r="E827" s="229"/>
      <c r="F827" s="191">
        <v>0</v>
      </c>
      <c r="G827" s="201">
        <f t="shared" si="32"/>
        <v>0</v>
      </c>
    </row>
    <row r="828" spans="1:7">
      <c r="A828" s="8" t="s">
        <v>800</v>
      </c>
      <c r="B828" s="203"/>
      <c r="C828" s="204">
        <v>125</v>
      </c>
      <c r="D828" s="205"/>
      <c r="E828" s="229">
        <f>C828/F828</f>
        <v>2.1551999999999998</v>
      </c>
      <c r="F828" s="191">
        <v>58</v>
      </c>
      <c r="G828" s="201">
        <f t="shared" si="32"/>
        <v>127</v>
      </c>
    </row>
    <row r="829" spans="1:7">
      <c r="A829" s="8" t="s">
        <v>801</v>
      </c>
      <c r="B829" s="203"/>
      <c r="C829" s="204">
        <v>125</v>
      </c>
      <c r="D829" s="205"/>
      <c r="E829" s="229">
        <f>C829/F829</f>
        <v>2.1551999999999998</v>
      </c>
      <c r="F829" s="191">
        <v>58</v>
      </c>
      <c r="G829" s="201">
        <f t="shared" si="32"/>
        <v>127</v>
      </c>
    </row>
    <row r="830" spans="1:7">
      <c r="A830" s="8" t="s">
        <v>802</v>
      </c>
      <c r="B830" s="203"/>
      <c r="C830" s="204">
        <v>46</v>
      </c>
      <c r="D830" s="205"/>
      <c r="E830" s="229">
        <f>C830/F830</f>
        <v>8.4199999999999997E-2</v>
      </c>
      <c r="F830" s="191">
        <v>546</v>
      </c>
      <c r="G830" s="201">
        <f t="shared" si="32"/>
        <v>46</v>
      </c>
    </row>
    <row r="831" spans="1:7">
      <c r="A831" s="8" t="s">
        <v>803</v>
      </c>
      <c r="B831" s="203"/>
      <c r="C831" s="204">
        <v>46</v>
      </c>
      <c r="D831" s="205"/>
      <c r="E831" s="229">
        <f>C831/F831</f>
        <v>8.4199999999999997E-2</v>
      </c>
      <c r="F831" s="191">
        <v>546</v>
      </c>
      <c r="G831" s="201">
        <f t="shared" si="32"/>
        <v>46</v>
      </c>
    </row>
    <row r="832" spans="1:7" hidden="1">
      <c r="A832" s="8" t="s">
        <v>804</v>
      </c>
      <c r="B832" s="203"/>
      <c r="C832" s="204">
        <v>0</v>
      </c>
      <c r="D832" s="205"/>
      <c r="E832" s="229"/>
      <c r="F832" s="191">
        <v>0</v>
      </c>
      <c r="G832" s="201">
        <f t="shared" si="32"/>
        <v>0</v>
      </c>
    </row>
    <row r="833" spans="1:7" hidden="1">
      <c r="A833" s="8" t="s">
        <v>192</v>
      </c>
      <c r="B833" s="203"/>
      <c r="C833" s="204">
        <v>0</v>
      </c>
      <c r="D833" s="205"/>
      <c r="E833" s="229"/>
      <c r="F833" s="191">
        <v>0</v>
      </c>
      <c r="G833" s="201">
        <f t="shared" si="32"/>
        <v>0</v>
      </c>
    </row>
    <row r="834" spans="1:7" hidden="1">
      <c r="A834" s="8" t="s">
        <v>193</v>
      </c>
      <c r="B834" s="203"/>
      <c r="C834" s="204">
        <v>0</v>
      </c>
      <c r="D834" s="205"/>
      <c r="E834" s="229"/>
      <c r="F834" s="191">
        <v>0</v>
      </c>
      <c r="G834" s="201">
        <f t="shared" si="32"/>
        <v>0</v>
      </c>
    </row>
    <row r="835" spans="1:7" hidden="1">
      <c r="A835" s="8" t="s">
        <v>194</v>
      </c>
      <c r="B835" s="203"/>
      <c r="C835" s="204">
        <v>0</v>
      </c>
      <c r="D835" s="205"/>
      <c r="E835" s="229"/>
      <c r="F835" s="191">
        <v>0</v>
      </c>
      <c r="G835" s="201">
        <f t="shared" si="32"/>
        <v>0</v>
      </c>
    </row>
    <row r="836" spans="1:7" hidden="1">
      <c r="A836" s="8" t="s">
        <v>805</v>
      </c>
      <c r="B836" s="203"/>
      <c r="C836" s="204">
        <v>0</v>
      </c>
      <c r="D836" s="205"/>
      <c r="E836" s="229"/>
      <c r="F836" s="191">
        <v>0</v>
      </c>
      <c r="G836" s="201">
        <f t="shared" si="32"/>
        <v>0</v>
      </c>
    </row>
    <row r="837" spans="1:7" hidden="1">
      <c r="A837" s="8" t="s">
        <v>806</v>
      </c>
      <c r="B837" s="203"/>
      <c r="C837" s="204">
        <v>0</v>
      </c>
      <c r="D837" s="205"/>
      <c r="E837" s="229"/>
      <c r="F837" s="191">
        <v>0</v>
      </c>
      <c r="G837" s="201">
        <f t="shared" ref="G837:G900" si="33">SUM(B837:E837)</f>
        <v>0</v>
      </c>
    </row>
    <row r="838" spans="1:7" hidden="1">
      <c r="A838" s="8" t="s">
        <v>807</v>
      </c>
      <c r="B838" s="203"/>
      <c r="C838" s="204">
        <v>0</v>
      </c>
      <c r="D838" s="205"/>
      <c r="E838" s="229"/>
      <c r="F838" s="191">
        <v>0</v>
      </c>
      <c r="G838" s="201">
        <f t="shared" si="33"/>
        <v>0</v>
      </c>
    </row>
    <row r="839" spans="1:7" hidden="1">
      <c r="A839" s="8" t="s">
        <v>808</v>
      </c>
      <c r="B839" s="203"/>
      <c r="C839" s="204">
        <v>0</v>
      </c>
      <c r="D839" s="205"/>
      <c r="E839" s="229"/>
      <c r="F839" s="191">
        <v>0</v>
      </c>
      <c r="G839" s="201">
        <f t="shared" si="33"/>
        <v>0</v>
      </c>
    </row>
    <row r="840" spans="1:7" hidden="1">
      <c r="A840" s="8" t="s">
        <v>809</v>
      </c>
      <c r="B840" s="203"/>
      <c r="C840" s="204">
        <v>0</v>
      </c>
      <c r="D840" s="205"/>
      <c r="E840" s="229"/>
      <c r="F840" s="191">
        <v>0</v>
      </c>
      <c r="G840" s="201">
        <f t="shared" si="33"/>
        <v>0</v>
      </c>
    </row>
    <row r="841" spans="1:7" hidden="1">
      <c r="A841" s="8" t="s">
        <v>810</v>
      </c>
      <c r="B841" s="203"/>
      <c r="C841" s="204">
        <v>0</v>
      </c>
      <c r="D841" s="205"/>
      <c r="E841" s="229"/>
      <c r="F841" s="191">
        <v>0</v>
      </c>
      <c r="G841" s="201">
        <f t="shared" si="33"/>
        <v>0</v>
      </c>
    </row>
    <row r="842" spans="1:7" hidden="1">
      <c r="A842" s="8" t="s">
        <v>811</v>
      </c>
      <c r="B842" s="203"/>
      <c r="C842" s="204">
        <v>0</v>
      </c>
      <c r="D842" s="205"/>
      <c r="E842" s="229"/>
      <c r="F842" s="191">
        <v>0</v>
      </c>
      <c r="G842" s="201">
        <f t="shared" si="33"/>
        <v>0</v>
      </c>
    </row>
    <row r="843" spans="1:7" hidden="1">
      <c r="A843" s="8" t="s">
        <v>235</v>
      </c>
      <c r="B843" s="203"/>
      <c r="C843" s="204">
        <v>0</v>
      </c>
      <c r="D843" s="205"/>
      <c r="E843" s="229"/>
      <c r="F843" s="191">
        <v>0</v>
      </c>
      <c r="G843" s="201">
        <f t="shared" si="33"/>
        <v>0</v>
      </c>
    </row>
    <row r="844" spans="1:7" hidden="1">
      <c r="A844" s="8" t="s">
        <v>812</v>
      </c>
      <c r="B844" s="203"/>
      <c r="C844" s="204">
        <v>0</v>
      </c>
      <c r="D844" s="205"/>
      <c r="E844" s="229"/>
      <c r="F844" s="191">
        <v>0</v>
      </c>
      <c r="G844" s="201">
        <f t="shared" si="33"/>
        <v>0</v>
      </c>
    </row>
    <row r="845" spans="1:7" hidden="1">
      <c r="A845" s="8" t="s">
        <v>201</v>
      </c>
      <c r="B845" s="203"/>
      <c r="C845" s="204">
        <v>0</v>
      </c>
      <c r="D845" s="205"/>
      <c r="E845" s="229"/>
      <c r="F845" s="191">
        <v>0</v>
      </c>
      <c r="G845" s="201">
        <f t="shared" si="33"/>
        <v>0</v>
      </c>
    </row>
    <row r="846" spans="1:7" hidden="1">
      <c r="A846" s="8" t="s">
        <v>813</v>
      </c>
      <c r="B846" s="203"/>
      <c r="C846" s="204">
        <v>0</v>
      </c>
      <c r="D846" s="205"/>
      <c r="E846" s="229"/>
      <c r="F846" s="191">
        <v>0</v>
      </c>
      <c r="G846" s="201">
        <f t="shared" si="33"/>
        <v>0</v>
      </c>
    </row>
    <row r="847" spans="1:7">
      <c r="A847" s="8" t="s">
        <v>814</v>
      </c>
      <c r="B847" s="203"/>
      <c r="C847" s="204">
        <v>500</v>
      </c>
      <c r="D847" s="205"/>
      <c r="E847" s="229">
        <f>C847/F847</f>
        <v>4.1666999999999996</v>
      </c>
      <c r="F847" s="191">
        <v>120</v>
      </c>
      <c r="G847" s="201">
        <f t="shared" si="33"/>
        <v>504</v>
      </c>
    </row>
    <row r="848" spans="1:7">
      <c r="A848" s="8" t="s">
        <v>815</v>
      </c>
      <c r="B848" s="203"/>
      <c r="C848" s="204">
        <v>500</v>
      </c>
      <c r="D848" s="205"/>
      <c r="E848" s="229">
        <f>C848/F848</f>
        <v>4.1666999999999996</v>
      </c>
      <c r="F848" s="191">
        <v>120</v>
      </c>
      <c r="G848" s="201">
        <f t="shared" si="33"/>
        <v>504</v>
      </c>
    </row>
    <row r="849" spans="1:7">
      <c r="A849" s="8" t="s">
        <v>816</v>
      </c>
      <c r="B849" s="202">
        <f>B850+B862+B864+B867+B869+B871</f>
        <v>1693</v>
      </c>
      <c r="C849" s="204">
        <v>24818</v>
      </c>
      <c r="D849" s="205">
        <f t="shared" ref="D849:D900" si="34">C849/B849</f>
        <v>14.6592</v>
      </c>
      <c r="E849" s="229">
        <f>C849/F849</f>
        <v>6.3037999999999998</v>
      </c>
      <c r="F849" s="191">
        <v>3937</v>
      </c>
      <c r="G849" s="201">
        <f t="shared" si="33"/>
        <v>26532</v>
      </c>
    </row>
    <row r="850" spans="1:7">
      <c r="A850" s="8" t="s">
        <v>817</v>
      </c>
      <c r="B850" s="202">
        <f>SUM(B851:B861)</f>
        <v>928</v>
      </c>
      <c r="C850" s="204">
        <v>2771</v>
      </c>
      <c r="D850" s="205">
        <f t="shared" si="34"/>
        <v>2.9860000000000002</v>
      </c>
      <c r="E850" s="229">
        <f>C850/F850</f>
        <v>1.6938</v>
      </c>
      <c r="F850" s="191">
        <v>1636</v>
      </c>
      <c r="G850" s="201">
        <f t="shared" si="33"/>
        <v>3704</v>
      </c>
    </row>
    <row r="851" spans="1:7">
      <c r="A851" s="8" t="s">
        <v>192</v>
      </c>
      <c r="B851" s="203">
        <v>406</v>
      </c>
      <c r="C851" s="204">
        <v>522</v>
      </c>
      <c r="D851" s="205">
        <f t="shared" si="34"/>
        <v>1.2857000000000001</v>
      </c>
      <c r="E851" s="229">
        <f>C851/F851</f>
        <v>1.1447000000000001</v>
      </c>
      <c r="F851" s="191">
        <v>456</v>
      </c>
      <c r="G851" s="201">
        <f t="shared" si="33"/>
        <v>930</v>
      </c>
    </row>
    <row r="852" spans="1:7" hidden="1">
      <c r="A852" s="8" t="s">
        <v>193</v>
      </c>
      <c r="B852" s="203"/>
      <c r="C852" s="204">
        <v>0</v>
      </c>
      <c r="D852" s="205"/>
      <c r="E852" s="229"/>
      <c r="F852" s="191">
        <v>0</v>
      </c>
      <c r="G852" s="201">
        <f t="shared" si="33"/>
        <v>0</v>
      </c>
    </row>
    <row r="853" spans="1:7" hidden="1">
      <c r="A853" s="8" t="s">
        <v>194</v>
      </c>
      <c r="B853" s="203"/>
      <c r="C853" s="204">
        <v>0</v>
      </c>
      <c r="D853" s="205"/>
      <c r="E853" s="229"/>
      <c r="F853" s="191">
        <v>0</v>
      </c>
      <c r="G853" s="201">
        <f t="shared" si="33"/>
        <v>0</v>
      </c>
    </row>
    <row r="854" spans="1:7">
      <c r="A854" s="8" t="s">
        <v>818</v>
      </c>
      <c r="B854" s="203">
        <v>437</v>
      </c>
      <c r="C854" s="204">
        <v>586</v>
      </c>
      <c r="D854" s="205">
        <f t="shared" si="34"/>
        <v>1.341</v>
      </c>
      <c r="E854" s="229">
        <f>C854/F854</f>
        <v>1.2495000000000001</v>
      </c>
      <c r="F854" s="191">
        <v>469</v>
      </c>
      <c r="G854" s="201">
        <f t="shared" si="33"/>
        <v>1026</v>
      </c>
    </row>
    <row r="855" spans="1:7">
      <c r="A855" s="8" t="s">
        <v>819</v>
      </c>
      <c r="B855" s="203">
        <v>85</v>
      </c>
      <c r="C855" s="204">
        <v>130</v>
      </c>
      <c r="D855" s="205">
        <f t="shared" si="34"/>
        <v>1.5294000000000001</v>
      </c>
      <c r="E855" s="229">
        <f>C855/F855</f>
        <v>1.4773000000000001</v>
      </c>
      <c r="F855" s="191">
        <v>88</v>
      </c>
      <c r="G855" s="201">
        <f t="shared" si="33"/>
        <v>218</v>
      </c>
    </row>
    <row r="856" spans="1:7" hidden="1">
      <c r="A856" s="8" t="s">
        <v>820</v>
      </c>
      <c r="B856" s="203"/>
      <c r="C856" s="204">
        <v>0</v>
      </c>
      <c r="D856" s="205"/>
      <c r="E856" s="229"/>
      <c r="F856" s="191">
        <v>0</v>
      </c>
      <c r="G856" s="201">
        <f t="shared" si="33"/>
        <v>0</v>
      </c>
    </row>
    <row r="857" spans="1:7" hidden="1">
      <c r="A857" s="8" t="s">
        <v>821</v>
      </c>
      <c r="B857" s="203"/>
      <c r="C857" s="204">
        <v>0</v>
      </c>
      <c r="D857" s="205"/>
      <c r="E857" s="229"/>
      <c r="F857" s="191">
        <v>0</v>
      </c>
      <c r="G857" s="201">
        <f t="shared" si="33"/>
        <v>0</v>
      </c>
    </row>
    <row r="858" spans="1:7" hidden="1">
      <c r="A858" s="8" t="s">
        <v>822</v>
      </c>
      <c r="B858" s="203"/>
      <c r="C858" s="204">
        <v>0</v>
      </c>
      <c r="D858" s="205"/>
      <c r="E858" s="229"/>
      <c r="F858" s="191">
        <v>0</v>
      </c>
      <c r="G858" s="201">
        <f t="shared" si="33"/>
        <v>0</v>
      </c>
    </row>
    <row r="859" spans="1:7" hidden="1">
      <c r="A859" s="8" t="s">
        <v>823</v>
      </c>
      <c r="B859" s="203"/>
      <c r="C859" s="204">
        <v>0</v>
      </c>
      <c r="D859" s="205"/>
      <c r="E859" s="229"/>
      <c r="F859" s="191">
        <v>0</v>
      </c>
      <c r="G859" s="201">
        <f t="shared" si="33"/>
        <v>0</v>
      </c>
    </row>
    <row r="860" spans="1:7" hidden="1">
      <c r="A860" s="8" t="s">
        <v>824</v>
      </c>
      <c r="B860" s="203"/>
      <c r="C860" s="204">
        <v>0</v>
      </c>
      <c r="D860" s="205"/>
      <c r="E860" s="229"/>
      <c r="F860" s="191">
        <v>0</v>
      </c>
      <c r="G860" s="201">
        <f t="shared" si="33"/>
        <v>0</v>
      </c>
    </row>
    <row r="861" spans="1:7">
      <c r="A861" s="8" t="s">
        <v>825</v>
      </c>
      <c r="B861" s="203"/>
      <c r="C861" s="204">
        <v>1533</v>
      </c>
      <c r="D861" s="205"/>
      <c r="E861" s="229">
        <f>C861/F861</f>
        <v>2.4607000000000001</v>
      </c>
      <c r="F861" s="191">
        <v>623</v>
      </c>
      <c r="G861" s="201">
        <f t="shared" si="33"/>
        <v>1535</v>
      </c>
    </row>
    <row r="862" spans="1:7">
      <c r="A862" s="8" t="s">
        <v>826</v>
      </c>
      <c r="B862" s="203"/>
      <c r="C862" s="204">
        <v>50</v>
      </c>
      <c r="D862" s="205"/>
      <c r="E862" s="229">
        <f>C862/F862</f>
        <v>3.5499999999999997E-2</v>
      </c>
      <c r="F862" s="191">
        <v>1408</v>
      </c>
      <c r="G862" s="201">
        <f t="shared" si="33"/>
        <v>50</v>
      </c>
    </row>
    <row r="863" spans="1:7">
      <c r="A863" s="8" t="s">
        <v>827</v>
      </c>
      <c r="B863" s="203"/>
      <c r="C863" s="204">
        <v>50</v>
      </c>
      <c r="D863" s="205"/>
      <c r="E863" s="229">
        <f>C863/F863</f>
        <v>3.5499999999999997E-2</v>
      </c>
      <c r="F863" s="191">
        <v>1408</v>
      </c>
      <c r="G863" s="201">
        <f t="shared" si="33"/>
        <v>50</v>
      </c>
    </row>
    <row r="864" spans="1:7">
      <c r="A864" s="8" t="s">
        <v>828</v>
      </c>
      <c r="B864" s="203"/>
      <c r="C864" s="204">
        <v>20811</v>
      </c>
      <c r="D864" s="205"/>
      <c r="E864" s="229">
        <f>C864/F864</f>
        <v>365.1053</v>
      </c>
      <c r="F864" s="191">
        <v>57</v>
      </c>
      <c r="G864" s="201">
        <f t="shared" si="33"/>
        <v>21176</v>
      </c>
    </row>
    <row r="865" spans="1:7" hidden="1">
      <c r="A865" s="8" t="s">
        <v>829</v>
      </c>
      <c r="B865" s="203"/>
      <c r="C865" s="204">
        <v>0</v>
      </c>
      <c r="D865" s="205"/>
      <c r="E865" s="229"/>
      <c r="F865" s="191">
        <v>0</v>
      </c>
      <c r="G865" s="201">
        <f t="shared" si="33"/>
        <v>0</v>
      </c>
    </row>
    <row r="866" spans="1:7">
      <c r="A866" s="8" t="s">
        <v>830</v>
      </c>
      <c r="B866" s="203"/>
      <c r="C866" s="204">
        <v>20811</v>
      </c>
      <c r="D866" s="205"/>
      <c r="E866" s="229">
        <f>C866/F866</f>
        <v>365.1053</v>
      </c>
      <c r="F866" s="191">
        <v>57</v>
      </c>
      <c r="G866" s="201">
        <f t="shared" si="33"/>
        <v>21176</v>
      </c>
    </row>
    <row r="867" spans="1:7">
      <c r="A867" s="8" t="s">
        <v>831</v>
      </c>
      <c r="B867" s="202">
        <f>B868</f>
        <v>765</v>
      </c>
      <c r="C867" s="204">
        <v>1186</v>
      </c>
      <c r="D867" s="205">
        <f t="shared" si="34"/>
        <v>1.5503</v>
      </c>
      <c r="E867" s="229">
        <f>C867/F867</f>
        <v>1.4187000000000001</v>
      </c>
      <c r="F867" s="191">
        <v>836</v>
      </c>
      <c r="G867" s="201">
        <f t="shared" si="33"/>
        <v>1954</v>
      </c>
    </row>
    <row r="868" spans="1:7">
      <c r="A868" s="8" t="s">
        <v>832</v>
      </c>
      <c r="B868" s="203">
        <v>765</v>
      </c>
      <c r="C868" s="204">
        <v>1186</v>
      </c>
      <c r="D868" s="205">
        <f t="shared" si="34"/>
        <v>1.5503</v>
      </c>
      <c r="E868" s="229">
        <f>C868/F868</f>
        <v>1.4187000000000001</v>
      </c>
      <c r="F868" s="191">
        <v>836</v>
      </c>
      <c r="G868" s="201">
        <f t="shared" si="33"/>
        <v>1954</v>
      </c>
    </row>
    <row r="869" spans="1:7" hidden="1">
      <c r="A869" s="8" t="s">
        <v>833</v>
      </c>
      <c r="B869" s="203"/>
      <c r="C869" s="204">
        <v>0</v>
      </c>
      <c r="D869" s="205"/>
      <c r="E869" s="229"/>
      <c r="F869" s="191">
        <v>0</v>
      </c>
      <c r="G869" s="201">
        <f t="shared" si="33"/>
        <v>0</v>
      </c>
    </row>
    <row r="870" spans="1:7" hidden="1">
      <c r="A870" s="8" t="s">
        <v>834</v>
      </c>
      <c r="B870" s="203"/>
      <c r="C870" s="204">
        <v>0</v>
      </c>
      <c r="D870" s="205"/>
      <c r="E870" s="229"/>
      <c r="F870" s="191">
        <v>0</v>
      </c>
      <c r="G870" s="201">
        <f t="shared" si="33"/>
        <v>0</v>
      </c>
    </row>
    <row r="871" spans="1:7" hidden="1">
      <c r="A871" s="8" t="s">
        <v>835</v>
      </c>
      <c r="B871" s="203"/>
      <c r="C871" s="204">
        <v>0</v>
      </c>
      <c r="D871" s="205"/>
      <c r="E871" s="229"/>
      <c r="F871" s="191">
        <v>0</v>
      </c>
      <c r="G871" s="201">
        <f t="shared" si="33"/>
        <v>0</v>
      </c>
    </row>
    <row r="872" spans="1:7" hidden="1">
      <c r="A872" s="8" t="s">
        <v>836</v>
      </c>
      <c r="B872" s="203"/>
      <c r="C872" s="204">
        <v>0</v>
      </c>
      <c r="D872" s="205"/>
      <c r="E872" s="229"/>
      <c r="F872" s="191">
        <v>0</v>
      </c>
      <c r="G872" s="201">
        <f t="shared" si="33"/>
        <v>0</v>
      </c>
    </row>
    <row r="873" spans="1:7">
      <c r="A873" s="8" t="s">
        <v>837</v>
      </c>
      <c r="B873" s="202">
        <f>B874+B900+B928+B956+B967+B978+B984+B995+B991</f>
        <v>20465</v>
      </c>
      <c r="C873" s="204">
        <v>26917</v>
      </c>
      <c r="D873" s="205">
        <f t="shared" si="34"/>
        <v>1.3152999999999999</v>
      </c>
      <c r="E873" s="229">
        <f>C873/F873</f>
        <v>0.77829999999999999</v>
      </c>
      <c r="F873" s="191">
        <v>34584</v>
      </c>
      <c r="G873" s="201">
        <f t="shared" si="33"/>
        <v>47384</v>
      </c>
    </row>
    <row r="874" spans="1:7">
      <c r="A874" s="8" t="s">
        <v>838</v>
      </c>
      <c r="B874" s="202">
        <f>SUM(B875:B899)</f>
        <v>8621</v>
      </c>
      <c r="C874" s="204">
        <v>9505</v>
      </c>
      <c r="D874" s="205">
        <f t="shared" si="34"/>
        <v>1.1025</v>
      </c>
      <c r="E874" s="229">
        <f>C874/F874</f>
        <v>0.98640000000000005</v>
      </c>
      <c r="F874" s="191">
        <v>9636</v>
      </c>
      <c r="G874" s="201">
        <f t="shared" si="33"/>
        <v>18128</v>
      </c>
    </row>
    <row r="875" spans="1:7">
      <c r="A875" s="8" t="s">
        <v>192</v>
      </c>
      <c r="B875" s="203">
        <v>1483</v>
      </c>
      <c r="C875" s="204">
        <v>1937</v>
      </c>
      <c r="D875" s="205">
        <f t="shared" si="34"/>
        <v>1.3061</v>
      </c>
      <c r="E875" s="229">
        <f>C875/F875</f>
        <v>1.2229000000000001</v>
      </c>
      <c r="F875" s="191">
        <v>1584</v>
      </c>
      <c r="G875" s="201">
        <f t="shared" si="33"/>
        <v>3423</v>
      </c>
    </row>
    <row r="876" spans="1:7" hidden="1">
      <c r="A876" s="8" t="s">
        <v>193</v>
      </c>
      <c r="B876" s="203"/>
      <c r="C876" s="204">
        <v>0</v>
      </c>
      <c r="D876" s="205"/>
      <c r="E876" s="229"/>
      <c r="F876" s="191">
        <v>0</v>
      </c>
      <c r="G876" s="201">
        <f t="shared" si="33"/>
        <v>0</v>
      </c>
    </row>
    <row r="877" spans="1:7" hidden="1">
      <c r="A877" s="8" t="s">
        <v>194</v>
      </c>
      <c r="B877" s="203"/>
      <c r="C877" s="204">
        <v>0</v>
      </c>
      <c r="D877" s="205"/>
      <c r="E877" s="229"/>
      <c r="F877" s="191">
        <v>0</v>
      </c>
      <c r="G877" s="201">
        <f t="shared" si="33"/>
        <v>0</v>
      </c>
    </row>
    <row r="878" spans="1:7">
      <c r="A878" s="8" t="s">
        <v>201</v>
      </c>
      <c r="B878" s="203">
        <v>84</v>
      </c>
      <c r="C878" s="204">
        <v>118</v>
      </c>
      <c r="D878" s="205">
        <f t="shared" si="34"/>
        <v>1.4048</v>
      </c>
      <c r="E878" s="229">
        <f>C878/F878</f>
        <v>1.4217</v>
      </c>
      <c r="F878" s="191">
        <v>83</v>
      </c>
      <c r="G878" s="201">
        <f t="shared" si="33"/>
        <v>205</v>
      </c>
    </row>
    <row r="879" spans="1:7" hidden="1">
      <c r="A879" s="8" t="s">
        <v>839</v>
      </c>
      <c r="B879" s="203"/>
      <c r="C879" s="204">
        <v>0</v>
      </c>
      <c r="D879" s="205"/>
      <c r="E879" s="229"/>
      <c r="F879" s="191">
        <v>0</v>
      </c>
      <c r="G879" s="201">
        <f t="shared" si="33"/>
        <v>0</v>
      </c>
    </row>
    <row r="880" spans="1:7">
      <c r="A880" s="8" t="s">
        <v>840</v>
      </c>
      <c r="B880" s="203">
        <v>75</v>
      </c>
      <c r="C880" s="204">
        <v>2588</v>
      </c>
      <c r="D880" s="205">
        <f t="shared" si="34"/>
        <v>34.506700000000002</v>
      </c>
      <c r="E880" s="229">
        <f>C880/F880</f>
        <v>1.2818000000000001</v>
      </c>
      <c r="F880" s="191">
        <v>2019</v>
      </c>
      <c r="G880" s="201">
        <f t="shared" si="33"/>
        <v>2699</v>
      </c>
    </row>
    <row r="881" spans="1:7">
      <c r="A881" s="8" t="s">
        <v>841</v>
      </c>
      <c r="B881" s="203">
        <v>9</v>
      </c>
      <c r="C881" s="204">
        <v>123</v>
      </c>
      <c r="D881" s="205">
        <f t="shared" si="34"/>
        <v>13.666700000000001</v>
      </c>
      <c r="E881" s="229">
        <f>C881/F881</f>
        <v>2.0847000000000002</v>
      </c>
      <c r="F881" s="191">
        <v>59</v>
      </c>
      <c r="G881" s="201">
        <f t="shared" si="33"/>
        <v>148</v>
      </c>
    </row>
    <row r="882" spans="1:7">
      <c r="A882" s="8" t="s">
        <v>842</v>
      </c>
      <c r="B882" s="203"/>
      <c r="C882" s="204">
        <v>160</v>
      </c>
      <c r="D882" s="205"/>
      <c r="E882" s="229">
        <f>C882/F882</f>
        <v>0.84209999999999996</v>
      </c>
      <c r="F882" s="191">
        <v>190</v>
      </c>
      <c r="G882" s="201">
        <f t="shared" si="33"/>
        <v>161</v>
      </c>
    </row>
    <row r="883" spans="1:7" hidden="1">
      <c r="A883" s="8" t="s">
        <v>843</v>
      </c>
      <c r="B883" s="203"/>
      <c r="C883" s="204">
        <v>0</v>
      </c>
      <c r="D883" s="205"/>
      <c r="E883" s="229"/>
      <c r="F883" s="191">
        <v>0</v>
      </c>
      <c r="G883" s="201">
        <f t="shared" si="33"/>
        <v>0</v>
      </c>
    </row>
    <row r="884" spans="1:7" hidden="1">
      <c r="A884" s="8" t="s">
        <v>844</v>
      </c>
      <c r="B884" s="203"/>
      <c r="C884" s="204">
        <v>0</v>
      </c>
      <c r="D884" s="205"/>
      <c r="E884" s="229"/>
      <c r="F884" s="191">
        <v>0</v>
      </c>
      <c r="G884" s="201">
        <f t="shared" si="33"/>
        <v>0</v>
      </c>
    </row>
    <row r="885" spans="1:7" hidden="1">
      <c r="A885" s="8" t="s">
        <v>845</v>
      </c>
      <c r="B885" s="203"/>
      <c r="C885" s="204">
        <v>0</v>
      </c>
      <c r="D885" s="205"/>
      <c r="E885" s="229"/>
      <c r="F885" s="191">
        <v>0</v>
      </c>
      <c r="G885" s="201">
        <f t="shared" si="33"/>
        <v>0</v>
      </c>
    </row>
    <row r="886" spans="1:7" hidden="1">
      <c r="A886" s="8" t="s">
        <v>846</v>
      </c>
      <c r="B886" s="203"/>
      <c r="C886" s="204">
        <v>0</v>
      </c>
      <c r="D886" s="205"/>
      <c r="E886" s="229"/>
      <c r="F886" s="191">
        <v>0</v>
      </c>
      <c r="G886" s="201">
        <f t="shared" si="33"/>
        <v>0</v>
      </c>
    </row>
    <row r="887" spans="1:7">
      <c r="A887" s="8" t="s">
        <v>847</v>
      </c>
      <c r="B887" s="203">
        <v>10</v>
      </c>
      <c r="C887" s="204">
        <v>37</v>
      </c>
      <c r="D887" s="205">
        <f t="shared" si="34"/>
        <v>3.7</v>
      </c>
      <c r="E887" s="229">
        <f>C887/F887</f>
        <v>3.6999999999999998E-2</v>
      </c>
      <c r="F887" s="191">
        <v>1000</v>
      </c>
      <c r="G887" s="201">
        <f t="shared" si="33"/>
        <v>51</v>
      </c>
    </row>
    <row r="888" spans="1:7" hidden="1">
      <c r="A888" s="8" t="s">
        <v>848</v>
      </c>
      <c r="B888" s="203"/>
      <c r="C888" s="204">
        <v>0</v>
      </c>
      <c r="D888" s="205"/>
      <c r="E888" s="229"/>
      <c r="F888" s="191">
        <v>0</v>
      </c>
      <c r="G888" s="201">
        <f t="shared" si="33"/>
        <v>0</v>
      </c>
    </row>
    <row r="889" spans="1:7">
      <c r="A889" s="8" t="s">
        <v>849</v>
      </c>
      <c r="B889" s="203"/>
      <c r="C889" s="204">
        <v>730</v>
      </c>
      <c r="D889" s="205"/>
      <c r="E889" s="229"/>
      <c r="F889" s="191">
        <v>0</v>
      </c>
      <c r="G889" s="201">
        <f t="shared" si="33"/>
        <v>730</v>
      </c>
    </row>
    <row r="890" spans="1:7">
      <c r="A890" s="8" t="s">
        <v>850</v>
      </c>
      <c r="B890" s="203">
        <v>5489</v>
      </c>
      <c r="C890" s="204">
        <v>135</v>
      </c>
      <c r="D890" s="205">
        <f t="shared" si="34"/>
        <v>2.46E-2</v>
      </c>
      <c r="E890" s="229">
        <f>C890/F890</f>
        <v>0.28299999999999997</v>
      </c>
      <c r="F890" s="191">
        <f>347+9+121</f>
        <v>477</v>
      </c>
      <c r="G890" s="201">
        <f t="shared" si="33"/>
        <v>5624</v>
      </c>
    </row>
    <row r="891" spans="1:7">
      <c r="A891" s="8" t="s">
        <v>851</v>
      </c>
      <c r="B891" s="203"/>
      <c r="C891" s="204">
        <v>409</v>
      </c>
      <c r="D891" s="205"/>
      <c r="E891" s="229">
        <f>C891/F891</f>
        <v>0.40139999999999998</v>
      </c>
      <c r="F891" s="191">
        <v>1019</v>
      </c>
      <c r="G891" s="201">
        <f t="shared" si="33"/>
        <v>409</v>
      </c>
    </row>
    <row r="892" spans="1:7" hidden="1">
      <c r="A892" s="8" t="s">
        <v>852</v>
      </c>
      <c r="B892" s="203"/>
      <c r="C892" s="204">
        <v>0</v>
      </c>
      <c r="D892" s="205"/>
      <c r="E892" s="229"/>
      <c r="F892" s="191">
        <v>0</v>
      </c>
      <c r="G892" s="201">
        <f t="shared" si="33"/>
        <v>0</v>
      </c>
    </row>
    <row r="893" spans="1:7">
      <c r="A893" s="8" t="s">
        <v>853</v>
      </c>
      <c r="B893" s="203"/>
      <c r="C893" s="204">
        <v>6</v>
      </c>
      <c r="D893" s="205"/>
      <c r="E893" s="229">
        <f>C893/F893</f>
        <v>3.9E-2</v>
      </c>
      <c r="F893" s="191">
        <v>154</v>
      </c>
      <c r="G893" s="201">
        <f t="shared" si="33"/>
        <v>6</v>
      </c>
    </row>
    <row r="894" spans="1:7" hidden="1">
      <c r="A894" s="8" t="s">
        <v>854</v>
      </c>
      <c r="B894" s="203"/>
      <c r="C894" s="204">
        <v>0</v>
      </c>
      <c r="D894" s="205"/>
      <c r="E894" s="229"/>
      <c r="F894" s="191">
        <v>0</v>
      </c>
      <c r="G894" s="201">
        <f t="shared" si="33"/>
        <v>0</v>
      </c>
    </row>
    <row r="895" spans="1:7">
      <c r="A895" s="8" t="s">
        <v>855</v>
      </c>
      <c r="B895" s="203"/>
      <c r="C895" s="204">
        <v>110</v>
      </c>
      <c r="D895" s="205"/>
      <c r="E895" s="229"/>
      <c r="F895" s="191">
        <v>0</v>
      </c>
      <c r="G895" s="201">
        <f t="shared" si="33"/>
        <v>110</v>
      </c>
    </row>
    <row r="896" spans="1:7" hidden="1">
      <c r="A896" s="8" t="s">
        <v>856</v>
      </c>
      <c r="B896" s="203"/>
      <c r="C896" s="204">
        <v>0</v>
      </c>
      <c r="D896" s="205"/>
      <c r="E896" s="229">
        <f>C896/F896</f>
        <v>0</v>
      </c>
      <c r="F896" s="191">
        <v>20</v>
      </c>
      <c r="G896" s="201">
        <f t="shared" si="33"/>
        <v>0</v>
      </c>
    </row>
    <row r="897" spans="1:7">
      <c r="A897" s="8" t="s">
        <v>857</v>
      </c>
      <c r="B897" s="203"/>
      <c r="C897" s="204">
        <v>52</v>
      </c>
      <c r="D897" s="205"/>
      <c r="E897" s="229"/>
      <c r="F897" s="191">
        <v>0</v>
      </c>
      <c r="G897" s="201">
        <f t="shared" si="33"/>
        <v>52</v>
      </c>
    </row>
    <row r="898" spans="1:7">
      <c r="A898" s="8" t="s">
        <v>858</v>
      </c>
      <c r="B898" s="203"/>
      <c r="C898" s="204">
        <v>18</v>
      </c>
      <c r="D898" s="205"/>
      <c r="E898" s="229">
        <f>C898/F898</f>
        <v>0.46150000000000002</v>
      </c>
      <c r="F898" s="191">
        <v>39</v>
      </c>
      <c r="G898" s="201">
        <f t="shared" si="33"/>
        <v>18</v>
      </c>
    </row>
    <row r="899" spans="1:7">
      <c r="A899" s="8" t="s">
        <v>859</v>
      </c>
      <c r="B899" s="203">
        <v>1471</v>
      </c>
      <c r="C899" s="204">
        <v>3083</v>
      </c>
      <c r="D899" s="205">
        <f t="shared" si="34"/>
        <v>2.0958999999999999</v>
      </c>
      <c r="E899" s="229">
        <f>C899/F899</f>
        <v>1.0304</v>
      </c>
      <c r="F899" s="191">
        <v>2992</v>
      </c>
      <c r="G899" s="201">
        <f t="shared" si="33"/>
        <v>4557</v>
      </c>
    </row>
    <row r="900" spans="1:7">
      <c r="A900" s="8" t="s">
        <v>860</v>
      </c>
      <c r="B900" s="202">
        <f>SUM(B901:B927)</f>
        <v>4275</v>
      </c>
      <c r="C900" s="204">
        <v>5572</v>
      </c>
      <c r="D900" s="205">
        <f t="shared" si="34"/>
        <v>1.3033999999999999</v>
      </c>
      <c r="E900" s="229">
        <f>C900/F900</f>
        <v>0.70540000000000003</v>
      </c>
      <c r="F900" s="191">
        <v>7899</v>
      </c>
      <c r="G900" s="201">
        <f t="shared" si="33"/>
        <v>9849</v>
      </c>
    </row>
    <row r="901" spans="1:7">
      <c r="A901" s="8" t="s">
        <v>192</v>
      </c>
      <c r="B901" s="203">
        <v>1993</v>
      </c>
      <c r="C901" s="204">
        <v>557</v>
      </c>
      <c r="D901" s="205">
        <f t="shared" ref="D901:D955" si="35">C901/B901</f>
        <v>0.27950000000000003</v>
      </c>
      <c r="E901" s="229">
        <f>C901/F901</f>
        <v>0.3306</v>
      </c>
      <c r="F901" s="191">
        <v>1685</v>
      </c>
      <c r="G901" s="201">
        <f t="shared" ref="G901:G964" si="36">SUM(B901:E901)</f>
        <v>2551</v>
      </c>
    </row>
    <row r="902" spans="1:7" hidden="1">
      <c r="A902" s="8" t="s">
        <v>193</v>
      </c>
      <c r="B902" s="203"/>
      <c r="C902" s="204">
        <v>0</v>
      </c>
      <c r="D902" s="205"/>
      <c r="E902" s="229"/>
      <c r="F902" s="191">
        <v>0</v>
      </c>
      <c r="G902" s="201">
        <f t="shared" si="36"/>
        <v>0</v>
      </c>
    </row>
    <row r="903" spans="1:7" hidden="1">
      <c r="A903" s="8" t="s">
        <v>194</v>
      </c>
      <c r="B903" s="203"/>
      <c r="C903" s="204">
        <v>0</v>
      </c>
      <c r="D903" s="205"/>
      <c r="E903" s="229"/>
      <c r="F903" s="191">
        <v>0</v>
      </c>
      <c r="G903" s="201">
        <f t="shared" si="36"/>
        <v>0</v>
      </c>
    </row>
    <row r="904" spans="1:7">
      <c r="A904" s="8" t="s">
        <v>861</v>
      </c>
      <c r="B904" s="203"/>
      <c r="C904" s="204">
        <v>1167</v>
      </c>
      <c r="D904" s="205"/>
      <c r="E904" s="229"/>
      <c r="F904" s="191">
        <v>0</v>
      </c>
      <c r="G904" s="201">
        <f t="shared" si="36"/>
        <v>1167</v>
      </c>
    </row>
    <row r="905" spans="1:7">
      <c r="A905" s="8" t="s">
        <v>862</v>
      </c>
      <c r="B905" s="203">
        <v>700</v>
      </c>
      <c r="C905" s="204">
        <v>2021</v>
      </c>
      <c r="D905" s="205">
        <f t="shared" si="35"/>
        <v>2.8871000000000002</v>
      </c>
      <c r="E905" s="229">
        <f>C905/F905</f>
        <v>0.59109999999999996</v>
      </c>
      <c r="F905" s="191">
        <v>3419</v>
      </c>
      <c r="G905" s="201">
        <f t="shared" si="36"/>
        <v>2724</v>
      </c>
    </row>
    <row r="906" spans="1:7" hidden="1">
      <c r="A906" s="8" t="s">
        <v>863</v>
      </c>
      <c r="B906" s="203"/>
      <c r="C906" s="204">
        <v>0</v>
      </c>
      <c r="D906" s="205"/>
      <c r="E906" s="229">
        <f>C906/F906</f>
        <v>0</v>
      </c>
      <c r="F906" s="191">
        <v>190</v>
      </c>
      <c r="G906" s="201">
        <f t="shared" si="36"/>
        <v>0</v>
      </c>
    </row>
    <row r="907" spans="1:7" hidden="1">
      <c r="A907" s="8" t="s">
        <v>864</v>
      </c>
      <c r="B907" s="203"/>
      <c r="C907" s="204">
        <v>0</v>
      </c>
      <c r="D907" s="205"/>
      <c r="E907" s="229">
        <f>C907/F907</f>
        <v>0</v>
      </c>
      <c r="F907" s="191">
        <v>50</v>
      </c>
      <c r="G907" s="201">
        <f t="shared" si="36"/>
        <v>0</v>
      </c>
    </row>
    <row r="908" spans="1:7" hidden="1">
      <c r="A908" s="8" t="s">
        <v>865</v>
      </c>
      <c r="B908" s="203"/>
      <c r="C908" s="204">
        <v>0</v>
      </c>
      <c r="D908" s="205"/>
      <c r="E908" s="229"/>
      <c r="F908" s="191">
        <v>0</v>
      </c>
      <c r="G908" s="201">
        <f t="shared" si="36"/>
        <v>0</v>
      </c>
    </row>
    <row r="909" spans="1:7">
      <c r="A909" s="8" t="s">
        <v>866</v>
      </c>
      <c r="B909" s="203">
        <v>1190</v>
      </c>
      <c r="C909" s="204">
        <v>250</v>
      </c>
      <c r="D909" s="205">
        <f t="shared" si="35"/>
        <v>0.21010000000000001</v>
      </c>
      <c r="E909" s="229">
        <f>C909/F909</f>
        <v>0.33239999999999997</v>
      </c>
      <c r="F909" s="191">
        <v>752</v>
      </c>
      <c r="G909" s="201">
        <f t="shared" si="36"/>
        <v>1441</v>
      </c>
    </row>
    <row r="910" spans="1:7" hidden="1">
      <c r="A910" s="8" t="s">
        <v>867</v>
      </c>
      <c r="B910" s="203"/>
      <c r="C910" s="204">
        <v>0</v>
      </c>
      <c r="D910" s="205"/>
      <c r="E910" s="229"/>
      <c r="F910" s="191">
        <v>0</v>
      </c>
      <c r="G910" s="201">
        <f t="shared" si="36"/>
        <v>0</v>
      </c>
    </row>
    <row r="911" spans="1:7" hidden="1">
      <c r="A911" s="8" t="s">
        <v>868</v>
      </c>
      <c r="B911" s="203"/>
      <c r="C911" s="204">
        <v>0</v>
      </c>
      <c r="D911" s="205"/>
      <c r="E911" s="229"/>
      <c r="F911" s="191">
        <v>0</v>
      </c>
      <c r="G911" s="201">
        <f t="shared" si="36"/>
        <v>0</v>
      </c>
    </row>
    <row r="912" spans="1:7" hidden="1">
      <c r="A912" s="8" t="s">
        <v>869</v>
      </c>
      <c r="B912" s="203"/>
      <c r="C912" s="204">
        <v>0</v>
      </c>
      <c r="D912" s="205"/>
      <c r="E912" s="229"/>
      <c r="F912" s="191">
        <v>0</v>
      </c>
      <c r="G912" s="201">
        <f t="shared" si="36"/>
        <v>0</v>
      </c>
    </row>
    <row r="913" spans="1:7">
      <c r="A913" s="8" t="s">
        <v>870</v>
      </c>
      <c r="B913" s="203">
        <v>370</v>
      </c>
      <c r="C913" s="204">
        <v>629</v>
      </c>
      <c r="D913" s="205">
        <f t="shared" si="35"/>
        <v>1.7</v>
      </c>
      <c r="E913" s="229">
        <f>C913/F913</f>
        <v>1.3077000000000001</v>
      </c>
      <c r="F913" s="191">
        <v>481</v>
      </c>
      <c r="G913" s="201">
        <f t="shared" si="36"/>
        <v>1002</v>
      </c>
    </row>
    <row r="914" spans="1:7" hidden="1">
      <c r="A914" s="8" t="s">
        <v>871</v>
      </c>
      <c r="B914" s="203"/>
      <c r="C914" s="204">
        <v>0</v>
      </c>
      <c r="D914" s="205"/>
      <c r="E914" s="229"/>
      <c r="F914" s="191">
        <v>0</v>
      </c>
      <c r="G914" s="201">
        <f t="shared" si="36"/>
        <v>0</v>
      </c>
    </row>
    <row r="915" spans="1:7" hidden="1">
      <c r="A915" s="8" t="s">
        <v>872</v>
      </c>
      <c r="B915" s="203"/>
      <c r="C915" s="204">
        <v>0</v>
      </c>
      <c r="D915" s="205"/>
      <c r="E915" s="229"/>
      <c r="F915" s="191">
        <v>0</v>
      </c>
      <c r="G915" s="201">
        <f t="shared" si="36"/>
        <v>0</v>
      </c>
    </row>
    <row r="916" spans="1:7" hidden="1">
      <c r="A916" s="8" t="s">
        <v>873</v>
      </c>
      <c r="B916" s="203"/>
      <c r="C916" s="204">
        <v>0</v>
      </c>
      <c r="D916" s="205"/>
      <c r="E916" s="229"/>
      <c r="F916" s="191">
        <v>0</v>
      </c>
      <c r="G916" s="201">
        <f t="shared" si="36"/>
        <v>0</v>
      </c>
    </row>
    <row r="917" spans="1:7">
      <c r="A917" s="8" t="s">
        <v>874</v>
      </c>
      <c r="B917" s="203"/>
      <c r="C917" s="204">
        <v>20</v>
      </c>
      <c r="D917" s="205"/>
      <c r="E917" s="229"/>
      <c r="F917" s="191">
        <v>0</v>
      </c>
      <c r="G917" s="201">
        <f t="shared" si="36"/>
        <v>20</v>
      </c>
    </row>
    <row r="918" spans="1:7" hidden="1">
      <c r="A918" s="8" t="s">
        <v>875</v>
      </c>
      <c r="B918" s="203"/>
      <c r="C918" s="204">
        <v>0</v>
      </c>
      <c r="D918" s="205"/>
      <c r="E918" s="229"/>
      <c r="F918" s="191">
        <v>0</v>
      </c>
      <c r="G918" s="201">
        <f t="shared" si="36"/>
        <v>0</v>
      </c>
    </row>
    <row r="919" spans="1:7" hidden="1">
      <c r="A919" s="8" t="s">
        <v>876</v>
      </c>
      <c r="B919" s="203"/>
      <c r="C919" s="204">
        <v>0</v>
      </c>
      <c r="D919" s="205"/>
      <c r="E919" s="229"/>
      <c r="F919" s="191">
        <v>0</v>
      </c>
      <c r="G919" s="201">
        <f t="shared" si="36"/>
        <v>0</v>
      </c>
    </row>
    <row r="920" spans="1:7" hidden="1">
      <c r="A920" s="8" t="s">
        <v>877</v>
      </c>
      <c r="B920" s="203"/>
      <c r="C920" s="204">
        <v>0</v>
      </c>
      <c r="D920" s="205"/>
      <c r="E920" s="229"/>
      <c r="F920" s="191">
        <v>0</v>
      </c>
      <c r="G920" s="201">
        <f t="shared" si="36"/>
        <v>0</v>
      </c>
    </row>
    <row r="921" spans="1:7" hidden="1">
      <c r="A921" s="8" t="s">
        <v>878</v>
      </c>
      <c r="B921" s="203"/>
      <c r="C921" s="204">
        <v>0</v>
      </c>
      <c r="D921" s="205"/>
      <c r="E921" s="229"/>
      <c r="F921" s="191">
        <v>0</v>
      </c>
      <c r="G921" s="201">
        <f t="shared" si="36"/>
        <v>0</v>
      </c>
    </row>
    <row r="922" spans="1:7" hidden="1">
      <c r="A922" s="8" t="s">
        <v>879</v>
      </c>
      <c r="B922" s="203"/>
      <c r="C922" s="204">
        <v>0</v>
      </c>
      <c r="D922" s="205"/>
      <c r="E922" s="229"/>
      <c r="F922" s="191">
        <v>0</v>
      </c>
      <c r="G922" s="201">
        <f t="shared" si="36"/>
        <v>0</v>
      </c>
    </row>
    <row r="923" spans="1:7" hidden="1">
      <c r="A923" s="8" t="s">
        <v>880</v>
      </c>
      <c r="B923" s="203"/>
      <c r="C923" s="204">
        <v>0</v>
      </c>
      <c r="D923" s="205"/>
      <c r="E923" s="229"/>
      <c r="F923" s="191">
        <v>0</v>
      </c>
      <c r="G923" s="201">
        <f t="shared" si="36"/>
        <v>0</v>
      </c>
    </row>
    <row r="924" spans="1:7">
      <c r="A924" s="8" t="s">
        <v>881</v>
      </c>
      <c r="B924" s="203"/>
      <c r="C924" s="204">
        <v>66</v>
      </c>
      <c r="D924" s="205"/>
      <c r="E924" s="229"/>
      <c r="F924" s="191">
        <v>0</v>
      </c>
      <c r="G924" s="201">
        <f t="shared" si="36"/>
        <v>66</v>
      </c>
    </row>
    <row r="925" spans="1:7" hidden="1">
      <c r="A925" s="8" t="s">
        <v>882</v>
      </c>
      <c r="B925" s="203"/>
      <c r="C925" s="204">
        <v>0</v>
      </c>
      <c r="D925" s="205"/>
      <c r="E925" s="229"/>
      <c r="F925" s="191">
        <v>302</v>
      </c>
      <c r="G925" s="201">
        <f t="shared" si="36"/>
        <v>0</v>
      </c>
    </row>
    <row r="926" spans="1:7">
      <c r="A926" s="8" t="s">
        <v>883</v>
      </c>
      <c r="B926" s="203"/>
      <c r="C926" s="204">
        <v>45</v>
      </c>
      <c r="D926" s="205"/>
      <c r="E926" s="229"/>
      <c r="F926" s="191">
        <v>0</v>
      </c>
      <c r="G926" s="201">
        <f t="shared" si="36"/>
        <v>45</v>
      </c>
    </row>
    <row r="927" spans="1:7">
      <c r="A927" s="8" t="s">
        <v>884</v>
      </c>
      <c r="B927" s="203">
        <v>22</v>
      </c>
      <c r="C927" s="204">
        <v>817</v>
      </c>
      <c r="D927" s="205">
        <f t="shared" si="35"/>
        <v>37.136400000000002</v>
      </c>
      <c r="E927" s="229">
        <f>C927/F927</f>
        <v>0.80100000000000005</v>
      </c>
      <c r="F927" s="191">
        <v>1020</v>
      </c>
      <c r="G927" s="201">
        <f t="shared" si="36"/>
        <v>877</v>
      </c>
    </row>
    <row r="928" spans="1:7">
      <c r="A928" s="8" t="s">
        <v>885</v>
      </c>
      <c r="B928" s="202">
        <f>SUM(B929:B955)</f>
        <v>4080</v>
      </c>
      <c r="C928" s="204">
        <v>6007</v>
      </c>
      <c r="D928" s="205">
        <f t="shared" si="35"/>
        <v>1.4722999999999999</v>
      </c>
      <c r="E928" s="229">
        <f>C928/F928</f>
        <v>0.58750000000000002</v>
      </c>
      <c r="F928" s="191">
        <v>10224</v>
      </c>
      <c r="G928" s="201">
        <f t="shared" si="36"/>
        <v>10089</v>
      </c>
    </row>
    <row r="929" spans="1:7">
      <c r="A929" s="8" t="s">
        <v>192</v>
      </c>
      <c r="B929" s="203">
        <v>622</v>
      </c>
      <c r="C929" s="204">
        <v>514</v>
      </c>
      <c r="D929" s="205">
        <f t="shared" si="35"/>
        <v>0.82640000000000002</v>
      </c>
      <c r="E929" s="229">
        <f>C929/F929</f>
        <v>1.1322000000000001</v>
      </c>
      <c r="F929" s="191">
        <v>454</v>
      </c>
      <c r="G929" s="201">
        <f t="shared" si="36"/>
        <v>1138</v>
      </c>
    </row>
    <row r="930" spans="1:7" hidden="1">
      <c r="A930" s="8" t="s">
        <v>193</v>
      </c>
      <c r="B930" s="203"/>
      <c r="C930" s="204">
        <v>0</v>
      </c>
      <c r="D930" s="205"/>
      <c r="E930" s="229"/>
      <c r="F930" s="191">
        <v>0</v>
      </c>
      <c r="G930" s="201">
        <f t="shared" si="36"/>
        <v>0</v>
      </c>
    </row>
    <row r="931" spans="1:7" hidden="1">
      <c r="A931" s="8" t="s">
        <v>194</v>
      </c>
      <c r="B931" s="203"/>
      <c r="C931" s="204">
        <v>0</v>
      </c>
      <c r="D931" s="205"/>
      <c r="E931" s="229"/>
      <c r="F931" s="191">
        <v>0</v>
      </c>
      <c r="G931" s="201">
        <f t="shared" si="36"/>
        <v>0</v>
      </c>
    </row>
    <row r="932" spans="1:7" hidden="1">
      <c r="A932" s="8" t="s">
        <v>886</v>
      </c>
      <c r="B932" s="203"/>
      <c r="C932" s="204">
        <v>0</v>
      </c>
      <c r="D932" s="205"/>
      <c r="E932" s="229"/>
      <c r="F932" s="191">
        <v>0</v>
      </c>
      <c r="G932" s="201">
        <f t="shared" si="36"/>
        <v>0</v>
      </c>
    </row>
    <row r="933" spans="1:7">
      <c r="A933" s="8" t="s">
        <v>887</v>
      </c>
      <c r="B933" s="203"/>
      <c r="C933" s="204">
        <v>554</v>
      </c>
      <c r="D933" s="205"/>
      <c r="E933" s="229">
        <f>C933/F933</f>
        <v>0.74260000000000004</v>
      </c>
      <c r="F933" s="191">
        <v>746</v>
      </c>
      <c r="G933" s="201">
        <f t="shared" si="36"/>
        <v>555</v>
      </c>
    </row>
    <row r="934" spans="1:7">
      <c r="A934" s="8" t="s">
        <v>888</v>
      </c>
      <c r="B934" s="203">
        <v>235</v>
      </c>
      <c r="C934" s="204">
        <v>235</v>
      </c>
      <c r="D934" s="205">
        <f t="shared" si="35"/>
        <v>1</v>
      </c>
      <c r="E934" s="229"/>
      <c r="F934" s="191">
        <v>0</v>
      </c>
      <c r="G934" s="201">
        <f t="shared" si="36"/>
        <v>471</v>
      </c>
    </row>
    <row r="935" spans="1:7" hidden="1">
      <c r="A935" s="8" t="s">
        <v>889</v>
      </c>
      <c r="B935" s="203"/>
      <c r="C935" s="204">
        <v>0</v>
      </c>
      <c r="D935" s="205"/>
      <c r="E935" s="229"/>
      <c r="F935" s="191">
        <v>0</v>
      </c>
      <c r="G935" s="201">
        <f t="shared" si="36"/>
        <v>0</v>
      </c>
    </row>
    <row r="936" spans="1:7" hidden="1">
      <c r="A936" s="8" t="s">
        <v>890</v>
      </c>
      <c r="B936" s="203"/>
      <c r="C936" s="204">
        <v>0</v>
      </c>
      <c r="D936" s="205"/>
      <c r="E936" s="229"/>
      <c r="F936" s="191">
        <v>0</v>
      </c>
      <c r="G936" s="201">
        <f t="shared" si="36"/>
        <v>0</v>
      </c>
    </row>
    <row r="937" spans="1:7">
      <c r="A937" s="8" t="s">
        <v>891</v>
      </c>
      <c r="B937" s="203"/>
      <c r="C937" s="204">
        <v>45</v>
      </c>
      <c r="D937" s="205"/>
      <c r="E937" s="229"/>
      <c r="F937" s="191">
        <v>0</v>
      </c>
      <c r="G937" s="201">
        <f t="shared" si="36"/>
        <v>45</v>
      </c>
    </row>
    <row r="938" spans="1:7">
      <c r="A938" s="8" t="s">
        <v>892</v>
      </c>
      <c r="B938" s="203">
        <v>805</v>
      </c>
      <c r="C938" s="204">
        <v>374</v>
      </c>
      <c r="D938" s="205">
        <f t="shared" si="35"/>
        <v>0.46460000000000001</v>
      </c>
      <c r="E938" s="229">
        <f>C938/F938</f>
        <v>0.1183</v>
      </c>
      <c r="F938" s="191">
        <v>3162</v>
      </c>
      <c r="G938" s="201">
        <f t="shared" si="36"/>
        <v>1180</v>
      </c>
    </row>
    <row r="939" spans="1:7" hidden="1">
      <c r="A939" s="8" t="s">
        <v>893</v>
      </c>
      <c r="B939" s="203"/>
      <c r="C939" s="204">
        <v>0</v>
      </c>
      <c r="D939" s="205"/>
      <c r="E939" s="229"/>
      <c r="F939" s="191">
        <v>0</v>
      </c>
      <c r="G939" s="201">
        <f t="shared" si="36"/>
        <v>0</v>
      </c>
    </row>
    <row r="940" spans="1:7" hidden="1">
      <c r="A940" s="8" t="s">
        <v>894</v>
      </c>
      <c r="B940" s="203"/>
      <c r="C940" s="204">
        <v>0</v>
      </c>
      <c r="D940" s="205"/>
      <c r="E940" s="229"/>
      <c r="F940" s="191">
        <v>0</v>
      </c>
      <c r="G940" s="201">
        <f t="shared" si="36"/>
        <v>0</v>
      </c>
    </row>
    <row r="941" spans="1:7" hidden="1">
      <c r="A941" s="8" t="s">
        <v>895</v>
      </c>
      <c r="B941" s="203"/>
      <c r="C941" s="204">
        <v>0</v>
      </c>
      <c r="D941" s="205"/>
      <c r="E941" s="229"/>
      <c r="F941" s="191">
        <v>0</v>
      </c>
      <c r="G941" s="201">
        <f t="shared" si="36"/>
        <v>0</v>
      </c>
    </row>
    <row r="942" spans="1:7">
      <c r="A942" s="8" t="s">
        <v>896</v>
      </c>
      <c r="B942" s="203">
        <v>726</v>
      </c>
      <c r="C942" s="204">
        <v>851</v>
      </c>
      <c r="D942" s="205">
        <f t="shared" si="35"/>
        <v>1.1721999999999999</v>
      </c>
      <c r="E942" s="229">
        <f>C942/F942</f>
        <v>0.49509999999999998</v>
      </c>
      <c r="F942" s="191">
        <v>1719</v>
      </c>
      <c r="G942" s="201">
        <f t="shared" si="36"/>
        <v>1579</v>
      </c>
    </row>
    <row r="943" spans="1:7" hidden="1">
      <c r="A943" s="8" t="s">
        <v>897</v>
      </c>
      <c r="B943" s="203"/>
      <c r="C943" s="204">
        <v>0</v>
      </c>
      <c r="D943" s="205"/>
      <c r="E943" s="229"/>
      <c r="F943" s="191">
        <v>0</v>
      </c>
      <c r="G943" s="201">
        <f t="shared" si="36"/>
        <v>0</v>
      </c>
    </row>
    <row r="944" spans="1:7" ht="15" customHeight="1">
      <c r="A944" s="8" t="s">
        <v>898</v>
      </c>
      <c r="B944" s="203">
        <v>1200</v>
      </c>
      <c r="C944" s="204">
        <v>706</v>
      </c>
      <c r="D944" s="205">
        <f t="shared" si="35"/>
        <v>0.58830000000000005</v>
      </c>
      <c r="E944" s="229">
        <f>C944/F944</f>
        <v>0.26340000000000002</v>
      </c>
      <c r="F944" s="191">
        <v>2680</v>
      </c>
      <c r="G944" s="201">
        <f t="shared" si="36"/>
        <v>1907</v>
      </c>
    </row>
    <row r="945" spans="1:7" hidden="1">
      <c r="A945" s="8" t="s">
        <v>899</v>
      </c>
      <c r="B945" s="203"/>
      <c r="C945" s="204">
        <v>0</v>
      </c>
      <c r="D945" s="205"/>
      <c r="E945" s="229"/>
      <c r="F945" s="191">
        <v>0</v>
      </c>
      <c r="G945" s="201">
        <f t="shared" si="36"/>
        <v>0</v>
      </c>
    </row>
    <row r="946" spans="1:7" hidden="1">
      <c r="A946" s="8" t="s">
        <v>900</v>
      </c>
      <c r="B946" s="203"/>
      <c r="C946" s="204">
        <v>0</v>
      </c>
      <c r="D946" s="205"/>
      <c r="E946" s="229"/>
      <c r="F946" s="191">
        <v>0</v>
      </c>
      <c r="G946" s="201">
        <f t="shared" si="36"/>
        <v>0</v>
      </c>
    </row>
    <row r="947" spans="1:7">
      <c r="A947" s="8" t="s">
        <v>901</v>
      </c>
      <c r="B947" s="203"/>
      <c r="C947" s="204">
        <v>2108</v>
      </c>
      <c r="D947" s="205"/>
      <c r="E947" s="229"/>
      <c r="F947" s="191"/>
      <c r="G947" s="201">
        <f t="shared" si="36"/>
        <v>2108</v>
      </c>
    </row>
    <row r="948" spans="1:7">
      <c r="A948" s="8" t="s">
        <v>902</v>
      </c>
      <c r="B948" s="203">
        <v>142</v>
      </c>
      <c r="C948" s="204">
        <v>142</v>
      </c>
      <c r="D948" s="205">
        <f t="shared" si="35"/>
        <v>1</v>
      </c>
      <c r="E948" s="229">
        <f>C948/F948</f>
        <v>0.35320000000000001</v>
      </c>
      <c r="F948" s="191">
        <v>402</v>
      </c>
      <c r="G948" s="201">
        <f t="shared" si="36"/>
        <v>285</v>
      </c>
    </row>
    <row r="949" spans="1:7" hidden="1">
      <c r="A949" s="8" t="s">
        <v>903</v>
      </c>
      <c r="B949" s="203"/>
      <c r="C949" s="204">
        <v>0</v>
      </c>
      <c r="D949" s="205"/>
      <c r="E949" s="229"/>
      <c r="F949" s="191">
        <v>0</v>
      </c>
      <c r="G949" s="201">
        <f t="shared" si="36"/>
        <v>0</v>
      </c>
    </row>
    <row r="950" spans="1:7">
      <c r="A950" s="8" t="s">
        <v>904</v>
      </c>
      <c r="B950" s="203"/>
      <c r="C950" s="204">
        <v>187</v>
      </c>
      <c r="D950" s="205"/>
      <c r="E950" s="229">
        <f>C950/F950</f>
        <v>1.6404000000000001</v>
      </c>
      <c r="F950" s="191">
        <v>114</v>
      </c>
      <c r="G950" s="201">
        <f t="shared" si="36"/>
        <v>189</v>
      </c>
    </row>
    <row r="951" spans="1:7" hidden="1">
      <c r="A951" s="8" t="s">
        <v>905</v>
      </c>
      <c r="B951" s="203"/>
      <c r="C951" s="204">
        <v>0</v>
      </c>
      <c r="D951" s="205"/>
      <c r="E951" s="229"/>
      <c r="F951" s="191">
        <v>0</v>
      </c>
      <c r="G951" s="201">
        <f t="shared" si="36"/>
        <v>0</v>
      </c>
    </row>
    <row r="952" spans="1:7" hidden="1">
      <c r="A952" s="8" t="s">
        <v>877</v>
      </c>
      <c r="B952" s="203"/>
      <c r="C952" s="204">
        <v>0</v>
      </c>
      <c r="D952" s="205"/>
      <c r="E952" s="229"/>
      <c r="F952" s="191">
        <v>0</v>
      </c>
      <c r="G952" s="201">
        <f t="shared" si="36"/>
        <v>0</v>
      </c>
    </row>
    <row r="953" spans="1:7" hidden="1">
      <c r="A953" s="8" t="s">
        <v>906</v>
      </c>
      <c r="B953" s="203"/>
      <c r="C953" s="204">
        <v>0</v>
      </c>
      <c r="D953" s="205"/>
      <c r="E953" s="229"/>
      <c r="F953" s="191">
        <v>0</v>
      </c>
      <c r="G953" s="201">
        <f t="shared" si="36"/>
        <v>0</v>
      </c>
    </row>
    <row r="954" spans="1:7" hidden="1">
      <c r="A954" s="8" t="s">
        <v>907</v>
      </c>
      <c r="B954" s="203"/>
      <c r="C954" s="204">
        <v>0</v>
      </c>
      <c r="D954" s="205"/>
      <c r="E954" s="229">
        <f>C954/F954</f>
        <v>0</v>
      </c>
      <c r="F954" s="191">
        <v>445</v>
      </c>
      <c r="G954" s="201">
        <f t="shared" si="36"/>
        <v>0</v>
      </c>
    </row>
    <row r="955" spans="1:7">
      <c r="A955" s="8" t="s">
        <v>908</v>
      </c>
      <c r="B955" s="203">
        <v>350</v>
      </c>
      <c r="C955" s="204">
        <v>291</v>
      </c>
      <c r="D955" s="205">
        <f t="shared" si="35"/>
        <v>0.83140000000000003</v>
      </c>
      <c r="E955" s="229">
        <f>C955/F955</f>
        <v>0.57969999999999999</v>
      </c>
      <c r="F955" s="191">
        <v>502</v>
      </c>
      <c r="G955" s="201">
        <f t="shared" si="36"/>
        <v>642</v>
      </c>
    </row>
    <row r="956" spans="1:7" hidden="1">
      <c r="A956" s="8" t="s">
        <v>909</v>
      </c>
      <c r="B956" s="203"/>
      <c r="C956" s="204">
        <v>0</v>
      </c>
      <c r="D956" s="205"/>
      <c r="E956" s="229"/>
      <c r="F956" s="191">
        <v>0</v>
      </c>
      <c r="G956" s="201">
        <f t="shared" si="36"/>
        <v>0</v>
      </c>
    </row>
    <row r="957" spans="1:7" hidden="1">
      <c r="A957" s="8" t="s">
        <v>192</v>
      </c>
      <c r="B957" s="203"/>
      <c r="C957" s="204">
        <v>0</v>
      </c>
      <c r="D957" s="205"/>
      <c r="E957" s="229"/>
      <c r="F957" s="191">
        <v>0</v>
      </c>
      <c r="G957" s="201">
        <f t="shared" si="36"/>
        <v>0</v>
      </c>
    </row>
    <row r="958" spans="1:7" hidden="1">
      <c r="A958" s="8" t="s">
        <v>193</v>
      </c>
      <c r="B958" s="203"/>
      <c r="C958" s="204">
        <v>0</v>
      </c>
      <c r="D958" s="205"/>
      <c r="E958" s="229"/>
      <c r="F958" s="191">
        <v>0</v>
      </c>
      <c r="G958" s="201">
        <f t="shared" si="36"/>
        <v>0</v>
      </c>
    </row>
    <row r="959" spans="1:7" hidden="1">
      <c r="A959" s="8" t="s">
        <v>194</v>
      </c>
      <c r="B959" s="203"/>
      <c r="C959" s="204">
        <v>0</v>
      </c>
      <c r="D959" s="205"/>
      <c r="E959" s="229"/>
      <c r="F959" s="191">
        <v>0</v>
      </c>
      <c r="G959" s="201">
        <f t="shared" si="36"/>
        <v>0</v>
      </c>
    </row>
    <row r="960" spans="1:7" hidden="1">
      <c r="A960" s="8" t="s">
        <v>910</v>
      </c>
      <c r="B960" s="203"/>
      <c r="C960" s="204">
        <v>0</v>
      </c>
      <c r="D960" s="205"/>
      <c r="E960" s="229"/>
      <c r="F960" s="191">
        <v>0</v>
      </c>
      <c r="G960" s="201">
        <f t="shared" si="36"/>
        <v>0</v>
      </c>
    </row>
    <row r="961" spans="1:7" hidden="1">
      <c r="A961" s="8" t="s">
        <v>911</v>
      </c>
      <c r="B961" s="203"/>
      <c r="C961" s="204">
        <v>0</v>
      </c>
      <c r="D961" s="205"/>
      <c r="E961" s="229"/>
      <c r="F961" s="191">
        <v>0</v>
      </c>
      <c r="G961" s="201">
        <f t="shared" si="36"/>
        <v>0</v>
      </c>
    </row>
    <row r="962" spans="1:7" hidden="1">
      <c r="A962" s="8" t="s">
        <v>912</v>
      </c>
      <c r="B962" s="203"/>
      <c r="C962" s="204">
        <v>0</v>
      </c>
      <c r="D962" s="205"/>
      <c r="E962" s="229"/>
      <c r="F962" s="191">
        <v>0</v>
      </c>
      <c r="G962" s="201">
        <f t="shared" si="36"/>
        <v>0</v>
      </c>
    </row>
    <row r="963" spans="1:7" hidden="1">
      <c r="A963" s="8" t="s">
        <v>913</v>
      </c>
      <c r="B963" s="203"/>
      <c r="C963" s="204">
        <v>0</v>
      </c>
      <c r="D963" s="205"/>
      <c r="E963" s="229"/>
      <c r="F963" s="191">
        <v>0</v>
      </c>
      <c r="G963" s="201">
        <f t="shared" si="36"/>
        <v>0</v>
      </c>
    </row>
    <row r="964" spans="1:7" hidden="1">
      <c r="A964" s="8" t="s">
        <v>914</v>
      </c>
      <c r="B964" s="203"/>
      <c r="C964" s="204">
        <v>0</v>
      </c>
      <c r="D964" s="205"/>
      <c r="E964" s="229"/>
      <c r="F964" s="191">
        <v>0</v>
      </c>
      <c r="G964" s="201">
        <f t="shared" si="36"/>
        <v>0</v>
      </c>
    </row>
    <row r="965" spans="1:7" hidden="1">
      <c r="A965" s="8" t="s">
        <v>915</v>
      </c>
      <c r="B965" s="203"/>
      <c r="C965" s="204">
        <v>0</v>
      </c>
      <c r="D965" s="205"/>
      <c r="E965" s="229"/>
      <c r="F965" s="191">
        <v>0</v>
      </c>
      <c r="G965" s="201">
        <f t="shared" ref="G965:G1028" si="37">SUM(B965:E965)</f>
        <v>0</v>
      </c>
    </row>
    <row r="966" spans="1:7" hidden="1">
      <c r="A966" s="8" t="s">
        <v>916</v>
      </c>
      <c r="B966" s="203"/>
      <c r="C966" s="204">
        <v>0</v>
      </c>
      <c r="D966" s="205"/>
      <c r="E966" s="229"/>
      <c r="F966" s="191">
        <v>0</v>
      </c>
      <c r="G966" s="201">
        <f t="shared" si="37"/>
        <v>0</v>
      </c>
    </row>
    <row r="967" spans="1:7">
      <c r="A967" s="8" t="s">
        <v>917</v>
      </c>
      <c r="B967" s="203">
        <f>SUM(B968:B977)</f>
        <v>2264</v>
      </c>
      <c r="C967" s="204">
        <v>5322</v>
      </c>
      <c r="D967" s="205">
        <f t="shared" ref="D967:D1007" si="38">C967/B967</f>
        <v>2.3506999999999998</v>
      </c>
      <c r="E967" s="229">
        <f>C967/F967</f>
        <v>1.3318000000000001</v>
      </c>
      <c r="F967" s="191">
        <v>3996</v>
      </c>
      <c r="G967" s="201">
        <f t="shared" si="37"/>
        <v>7590</v>
      </c>
    </row>
    <row r="968" spans="1:7" hidden="1">
      <c r="A968" s="8" t="s">
        <v>192</v>
      </c>
      <c r="B968" s="203"/>
      <c r="C968" s="204">
        <v>0</v>
      </c>
      <c r="D968" s="205"/>
      <c r="E968" s="229"/>
      <c r="F968" s="191">
        <v>0</v>
      </c>
      <c r="G968" s="201">
        <f t="shared" si="37"/>
        <v>0</v>
      </c>
    </row>
    <row r="969" spans="1:7">
      <c r="A969" s="8" t="s">
        <v>193</v>
      </c>
      <c r="B969" s="203"/>
      <c r="C969" s="204">
        <v>4</v>
      </c>
      <c r="D969" s="205"/>
      <c r="E969" s="229"/>
      <c r="F969" s="191">
        <v>0</v>
      </c>
      <c r="G969" s="201">
        <f t="shared" si="37"/>
        <v>4</v>
      </c>
    </row>
    <row r="970" spans="1:7" hidden="1">
      <c r="A970" s="8" t="s">
        <v>194</v>
      </c>
      <c r="B970" s="203"/>
      <c r="C970" s="204">
        <v>0</v>
      </c>
      <c r="D970" s="205"/>
      <c r="E970" s="229"/>
      <c r="F970" s="191">
        <v>0</v>
      </c>
      <c r="G970" s="201">
        <f t="shared" si="37"/>
        <v>0</v>
      </c>
    </row>
    <row r="971" spans="1:7">
      <c r="A971" s="8" t="s">
        <v>918</v>
      </c>
      <c r="B971" s="203">
        <v>2100</v>
      </c>
      <c r="C971" s="204">
        <v>1450</v>
      </c>
      <c r="D971" s="205">
        <f t="shared" si="38"/>
        <v>0.6905</v>
      </c>
      <c r="E971" s="229">
        <f>C971/F971</f>
        <v>0.54779999999999995</v>
      </c>
      <c r="F971" s="191">
        <v>2647</v>
      </c>
      <c r="G971" s="201">
        <f t="shared" si="37"/>
        <v>3551</v>
      </c>
    </row>
    <row r="972" spans="1:7">
      <c r="A972" s="8" t="s">
        <v>919</v>
      </c>
      <c r="B972" s="203">
        <v>85</v>
      </c>
      <c r="C972" s="204">
        <v>1086</v>
      </c>
      <c r="D972" s="205">
        <f t="shared" si="38"/>
        <v>12.7765</v>
      </c>
      <c r="E972" s="229">
        <f>C972/F972</f>
        <v>4.2092999999999998</v>
      </c>
      <c r="F972" s="191">
        <v>258</v>
      </c>
      <c r="G972" s="201">
        <f t="shared" si="37"/>
        <v>1188</v>
      </c>
    </row>
    <row r="973" spans="1:7" hidden="1">
      <c r="A973" s="8" t="s">
        <v>920</v>
      </c>
      <c r="B973" s="203"/>
      <c r="C973" s="204">
        <v>0</v>
      </c>
      <c r="D973" s="205"/>
      <c r="E973" s="229">
        <f>C973/F973</f>
        <v>0</v>
      </c>
      <c r="F973" s="191">
        <v>24</v>
      </c>
      <c r="G973" s="201">
        <f t="shared" si="37"/>
        <v>0</v>
      </c>
    </row>
    <row r="974" spans="1:7">
      <c r="A974" s="8" t="s">
        <v>921</v>
      </c>
      <c r="B974" s="203"/>
      <c r="C974" s="204">
        <v>1137</v>
      </c>
      <c r="D974" s="205"/>
      <c r="E974" s="229">
        <f>C974/F974</f>
        <v>7.58</v>
      </c>
      <c r="F974" s="191">
        <v>150</v>
      </c>
      <c r="G974" s="201">
        <f t="shared" si="37"/>
        <v>1145</v>
      </c>
    </row>
    <row r="975" spans="1:7" hidden="1">
      <c r="A975" s="8" t="s">
        <v>922</v>
      </c>
      <c r="B975" s="203"/>
      <c r="C975" s="204">
        <v>0</v>
      </c>
      <c r="D975" s="205"/>
      <c r="E975" s="229"/>
      <c r="F975" s="191">
        <v>0</v>
      </c>
      <c r="G975" s="201">
        <f t="shared" si="37"/>
        <v>0</v>
      </c>
    </row>
    <row r="976" spans="1:7" hidden="1">
      <c r="A976" s="8" t="s">
        <v>923</v>
      </c>
      <c r="B976" s="203"/>
      <c r="C976" s="204">
        <v>0</v>
      </c>
      <c r="D976" s="205"/>
      <c r="E976" s="229"/>
      <c r="F976" s="191">
        <v>0</v>
      </c>
      <c r="G976" s="201">
        <f t="shared" si="37"/>
        <v>0</v>
      </c>
    </row>
    <row r="977" spans="1:7">
      <c r="A977" s="8" t="s">
        <v>924</v>
      </c>
      <c r="B977" s="203">
        <v>79</v>
      </c>
      <c r="C977" s="204">
        <v>1644</v>
      </c>
      <c r="D977" s="205">
        <f t="shared" si="38"/>
        <v>20.810099999999998</v>
      </c>
      <c r="E977" s="229">
        <f>C977/F977</f>
        <v>1.7927999999999999</v>
      </c>
      <c r="F977" s="191">
        <v>917</v>
      </c>
      <c r="G977" s="201">
        <f t="shared" si="37"/>
        <v>1746</v>
      </c>
    </row>
    <row r="978" spans="1:7" hidden="1">
      <c r="A978" s="8" t="s">
        <v>925</v>
      </c>
      <c r="B978" s="203"/>
      <c r="C978" s="204">
        <v>0</v>
      </c>
      <c r="D978" s="205"/>
      <c r="E978" s="229">
        <f>C978/F978</f>
        <v>0</v>
      </c>
      <c r="F978" s="191">
        <v>100</v>
      </c>
      <c r="G978" s="201">
        <f t="shared" si="37"/>
        <v>0</v>
      </c>
    </row>
    <row r="979" spans="1:7" hidden="1">
      <c r="A979" s="8" t="s">
        <v>506</v>
      </c>
      <c r="B979" s="203"/>
      <c r="C979" s="204">
        <v>0</v>
      </c>
      <c r="D979" s="205"/>
      <c r="E979" s="229"/>
      <c r="F979" s="191">
        <v>0</v>
      </c>
      <c r="G979" s="201">
        <f t="shared" si="37"/>
        <v>0</v>
      </c>
    </row>
    <row r="980" spans="1:7" hidden="1">
      <c r="A980" s="8" t="s">
        <v>926</v>
      </c>
      <c r="B980" s="203"/>
      <c r="C980" s="204">
        <v>0</v>
      </c>
      <c r="D980" s="205"/>
      <c r="E980" s="229"/>
      <c r="F980" s="191">
        <v>0</v>
      </c>
      <c r="G980" s="201">
        <f t="shared" si="37"/>
        <v>0</v>
      </c>
    </row>
    <row r="981" spans="1:7" hidden="1">
      <c r="A981" s="8" t="s">
        <v>927</v>
      </c>
      <c r="B981" s="203"/>
      <c r="C981" s="204">
        <v>0</v>
      </c>
      <c r="D981" s="205"/>
      <c r="E981" s="229"/>
      <c r="F981" s="191">
        <v>100</v>
      </c>
      <c r="G981" s="201">
        <f t="shared" si="37"/>
        <v>0</v>
      </c>
    </row>
    <row r="982" spans="1:7" hidden="1">
      <c r="A982" s="8" t="s">
        <v>928</v>
      </c>
      <c r="B982" s="203"/>
      <c r="C982" s="204">
        <v>0</v>
      </c>
      <c r="D982" s="205"/>
      <c r="E982" s="229"/>
      <c r="F982" s="191">
        <v>0</v>
      </c>
      <c r="G982" s="201">
        <f t="shared" si="37"/>
        <v>0</v>
      </c>
    </row>
    <row r="983" spans="1:7" hidden="1">
      <c r="A983" s="8" t="s">
        <v>929</v>
      </c>
      <c r="B983" s="203"/>
      <c r="C983" s="204">
        <v>0</v>
      </c>
      <c r="D983" s="205"/>
      <c r="E983" s="229"/>
      <c r="F983" s="191">
        <v>0</v>
      </c>
      <c r="G983" s="201">
        <f t="shared" si="37"/>
        <v>0</v>
      </c>
    </row>
    <row r="984" spans="1:7">
      <c r="A984" s="8" t="s">
        <v>930</v>
      </c>
      <c r="B984" s="202">
        <f>SUM(B985:B990)</f>
        <v>1225</v>
      </c>
      <c r="C984" s="204">
        <v>81</v>
      </c>
      <c r="D984" s="205">
        <f t="shared" si="38"/>
        <v>6.6100000000000006E-2</v>
      </c>
      <c r="E984" s="229">
        <f>C984/F984</f>
        <v>3.73E-2</v>
      </c>
      <c r="F984" s="191">
        <v>2170</v>
      </c>
      <c r="G984" s="201">
        <f t="shared" si="37"/>
        <v>1306</v>
      </c>
    </row>
    <row r="985" spans="1:7">
      <c r="A985" s="8" t="s">
        <v>931</v>
      </c>
      <c r="B985" s="203">
        <v>1225</v>
      </c>
      <c r="C985" s="204">
        <v>81</v>
      </c>
      <c r="D985" s="205">
        <f t="shared" si="38"/>
        <v>6.6100000000000006E-2</v>
      </c>
      <c r="E985" s="229">
        <f>C985/F985</f>
        <v>3.73E-2</v>
      </c>
      <c r="F985" s="191">
        <v>2170</v>
      </c>
      <c r="G985" s="201">
        <f t="shared" si="37"/>
        <v>1306</v>
      </c>
    </row>
    <row r="986" spans="1:7" hidden="1">
      <c r="A986" s="8" t="s">
        <v>932</v>
      </c>
      <c r="B986" s="203"/>
      <c r="C986" s="204">
        <v>0</v>
      </c>
      <c r="D986" s="205"/>
      <c r="E986" s="229"/>
      <c r="F986" s="191">
        <v>0</v>
      </c>
      <c r="G986" s="201">
        <f t="shared" si="37"/>
        <v>0</v>
      </c>
    </row>
    <row r="987" spans="1:7" hidden="1">
      <c r="A987" s="8" t="s">
        <v>933</v>
      </c>
      <c r="B987" s="203"/>
      <c r="C987" s="204">
        <v>0</v>
      </c>
      <c r="D987" s="205"/>
      <c r="E987" s="229"/>
      <c r="F987" s="191">
        <v>0</v>
      </c>
      <c r="G987" s="201">
        <f t="shared" si="37"/>
        <v>0</v>
      </c>
    </row>
    <row r="988" spans="1:7" hidden="1">
      <c r="A988" s="8" t="s">
        <v>934</v>
      </c>
      <c r="B988" s="203"/>
      <c r="C988" s="204">
        <v>0</v>
      </c>
      <c r="D988" s="205"/>
      <c r="E988" s="229"/>
      <c r="F988" s="191">
        <v>0</v>
      </c>
      <c r="G988" s="201">
        <f t="shared" si="37"/>
        <v>0</v>
      </c>
    </row>
    <row r="989" spans="1:7" hidden="1">
      <c r="A989" s="8" t="s">
        <v>935</v>
      </c>
      <c r="B989" s="203"/>
      <c r="C989" s="204">
        <v>0</v>
      </c>
      <c r="D989" s="205"/>
      <c r="E989" s="229"/>
      <c r="F989" s="191">
        <v>0</v>
      </c>
      <c r="G989" s="201">
        <f t="shared" si="37"/>
        <v>0</v>
      </c>
    </row>
    <row r="990" spans="1:7" hidden="1">
      <c r="A990" s="8" t="s">
        <v>936</v>
      </c>
      <c r="B990" s="203"/>
      <c r="C990" s="204">
        <v>0</v>
      </c>
      <c r="D990" s="205"/>
      <c r="E990" s="229"/>
      <c r="F990" s="191">
        <v>0</v>
      </c>
      <c r="G990" s="201">
        <f t="shared" si="37"/>
        <v>0</v>
      </c>
    </row>
    <row r="991" spans="1:7">
      <c r="A991" s="8" t="s">
        <v>937</v>
      </c>
      <c r="B991" s="203"/>
      <c r="C991" s="204">
        <v>430</v>
      </c>
      <c r="D991" s="205"/>
      <c r="E991" s="229">
        <f>C991/F991</f>
        <v>1.0669999999999999</v>
      </c>
      <c r="F991" s="191">
        <v>403</v>
      </c>
      <c r="G991" s="201">
        <f t="shared" si="37"/>
        <v>431</v>
      </c>
    </row>
    <row r="992" spans="1:7">
      <c r="A992" s="8" t="s">
        <v>938</v>
      </c>
      <c r="B992" s="203"/>
      <c r="C992" s="204">
        <v>100</v>
      </c>
      <c r="D992" s="205"/>
      <c r="E992" s="229"/>
      <c r="F992" s="191">
        <v>0</v>
      </c>
      <c r="G992" s="201">
        <f t="shared" si="37"/>
        <v>100</v>
      </c>
    </row>
    <row r="993" spans="1:7">
      <c r="A993" s="8" t="s">
        <v>939</v>
      </c>
      <c r="B993" s="203"/>
      <c r="C993" s="204">
        <v>330</v>
      </c>
      <c r="D993" s="205"/>
      <c r="E993" s="229">
        <f>C993/F993</f>
        <v>0.81889999999999996</v>
      </c>
      <c r="F993" s="191">
        <v>403</v>
      </c>
      <c r="G993" s="201">
        <f t="shared" si="37"/>
        <v>331</v>
      </c>
    </row>
    <row r="994" spans="1:7" hidden="1">
      <c r="A994" s="8" t="s">
        <v>940</v>
      </c>
      <c r="B994" s="203"/>
      <c r="C994" s="204">
        <v>0</v>
      </c>
      <c r="D994" s="205"/>
      <c r="E994" s="229"/>
      <c r="F994" s="191">
        <v>0</v>
      </c>
      <c r="G994" s="201">
        <f t="shared" si="37"/>
        <v>0</v>
      </c>
    </row>
    <row r="995" spans="1:7" hidden="1">
      <c r="A995" s="8" t="s">
        <v>941</v>
      </c>
      <c r="B995" s="203"/>
      <c r="C995" s="204">
        <v>0</v>
      </c>
      <c r="D995" s="205"/>
      <c r="E995" s="229"/>
      <c r="F995" s="191"/>
      <c r="G995" s="201">
        <f t="shared" si="37"/>
        <v>0</v>
      </c>
    </row>
    <row r="996" spans="1:7" hidden="1">
      <c r="A996" s="8" t="s">
        <v>942</v>
      </c>
      <c r="B996" s="203"/>
      <c r="C996" s="204">
        <v>0</v>
      </c>
      <c r="D996" s="205"/>
      <c r="E996" s="229"/>
      <c r="F996" s="191"/>
      <c r="G996" s="201">
        <f t="shared" si="37"/>
        <v>0</v>
      </c>
    </row>
    <row r="997" spans="1:7" hidden="1">
      <c r="A997" s="8" t="s">
        <v>943</v>
      </c>
      <c r="B997" s="203"/>
      <c r="C997" s="204">
        <v>0</v>
      </c>
      <c r="D997" s="205"/>
      <c r="E997" s="229"/>
      <c r="F997" s="191"/>
      <c r="G997" s="201">
        <f t="shared" si="37"/>
        <v>0</v>
      </c>
    </row>
    <row r="998" spans="1:7" hidden="1">
      <c r="A998" s="8" t="s">
        <v>944</v>
      </c>
      <c r="B998" s="203"/>
      <c r="C998" s="204">
        <v>0</v>
      </c>
      <c r="D998" s="205"/>
      <c r="E998" s="229"/>
      <c r="F998" s="191">
        <v>0</v>
      </c>
      <c r="G998" s="201">
        <f t="shared" si="37"/>
        <v>0</v>
      </c>
    </row>
    <row r="999" spans="1:7" hidden="1">
      <c r="A999" s="8" t="s">
        <v>945</v>
      </c>
      <c r="B999" s="203"/>
      <c r="C999" s="204">
        <v>0</v>
      </c>
      <c r="D999" s="205"/>
      <c r="E999" s="229"/>
      <c r="F999" s="191">
        <v>0</v>
      </c>
      <c r="G999" s="201">
        <f t="shared" si="37"/>
        <v>0</v>
      </c>
    </row>
    <row r="1000" spans="1:7" hidden="1">
      <c r="A1000" s="8" t="s">
        <v>946</v>
      </c>
      <c r="B1000" s="203"/>
      <c r="C1000" s="204">
        <v>0</v>
      </c>
      <c r="D1000" s="205"/>
      <c r="E1000" s="229"/>
      <c r="F1000" s="191">
        <v>0</v>
      </c>
      <c r="G1000" s="201">
        <f t="shared" si="37"/>
        <v>0</v>
      </c>
    </row>
    <row r="1001" spans="1:7" hidden="1">
      <c r="A1001" s="8" t="s">
        <v>947</v>
      </c>
      <c r="B1001" s="203"/>
      <c r="C1001" s="204">
        <v>0</v>
      </c>
      <c r="D1001" s="205"/>
      <c r="E1001" s="229"/>
      <c r="F1001" s="191">
        <v>0</v>
      </c>
      <c r="G1001" s="201">
        <f t="shared" si="37"/>
        <v>0</v>
      </c>
    </row>
    <row r="1002" spans="1:7" hidden="1">
      <c r="A1002" s="8" t="s">
        <v>948</v>
      </c>
      <c r="B1002" s="203"/>
      <c r="C1002" s="204">
        <v>0</v>
      </c>
      <c r="D1002" s="205"/>
      <c r="E1002" s="229"/>
      <c r="F1002" s="191">
        <v>156</v>
      </c>
      <c r="G1002" s="201">
        <f t="shared" si="37"/>
        <v>0</v>
      </c>
    </row>
    <row r="1003" spans="1:7" hidden="1">
      <c r="A1003" s="8" t="s">
        <v>949</v>
      </c>
      <c r="B1003" s="203"/>
      <c r="C1003" s="204">
        <v>0</v>
      </c>
      <c r="D1003" s="205"/>
      <c r="E1003" s="229"/>
      <c r="F1003" s="191">
        <v>0</v>
      </c>
      <c r="G1003" s="201">
        <f t="shared" si="37"/>
        <v>0</v>
      </c>
    </row>
    <row r="1004" spans="1:7" hidden="1">
      <c r="A1004" s="8" t="s">
        <v>950</v>
      </c>
      <c r="B1004" s="203"/>
      <c r="C1004" s="204">
        <v>0</v>
      </c>
      <c r="D1004" s="205"/>
      <c r="E1004" s="229">
        <f>C1004/F1004</f>
        <v>0</v>
      </c>
      <c r="F1004" s="191">
        <v>156</v>
      </c>
      <c r="G1004" s="201">
        <f t="shared" si="37"/>
        <v>0</v>
      </c>
    </row>
    <row r="1005" spans="1:7">
      <c r="A1005" s="8" t="s">
        <v>951</v>
      </c>
      <c r="B1005" s="202">
        <f>B1006+B1036+B1046+B1056+B1061+B1068+B1073</f>
        <v>866</v>
      </c>
      <c r="C1005" s="204">
        <v>8026</v>
      </c>
      <c r="D1005" s="205">
        <f t="shared" si="38"/>
        <v>9.2678999999999991</v>
      </c>
      <c r="E1005" s="229">
        <f>C1005/F1005</f>
        <v>0.6099</v>
      </c>
      <c r="F1005" s="191">
        <v>13160</v>
      </c>
      <c r="G1005" s="201">
        <f t="shared" si="37"/>
        <v>8902</v>
      </c>
    </row>
    <row r="1006" spans="1:7">
      <c r="A1006" s="8" t="s">
        <v>952</v>
      </c>
      <c r="B1006" s="202">
        <f>SUM(B1007:B1035)</f>
        <v>746</v>
      </c>
      <c r="C1006" s="204">
        <v>1785</v>
      </c>
      <c r="D1006" s="205">
        <f t="shared" si="38"/>
        <v>2.3927999999999998</v>
      </c>
      <c r="E1006" s="229">
        <f>C1006/F1006</f>
        <v>0.14130000000000001</v>
      </c>
      <c r="F1006" s="191">
        <v>12634</v>
      </c>
      <c r="G1006" s="201">
        <f t="shared" si="37"/>
        <v>2534</v>
      </c>
    </row>
    <row r="1007" spans="1:7">
      <c r="A1007" s="8" t="s">
        <v>192</v>
      </c>
      <c r="B1007" s="203">
        <v>395</v>
      </c>
      <c r="C1007" s="204">
        <v>540</v>
      </c>
      <c r="D1007" s="205">
        <f t="shared" si="38"/>
        <v>1.3671</v>
      </c>
      <c r="E1007" s="229">
        <f>C1007/F1007</f>
        <v>1.2027000000000001</v>
      </c>
      <c r="F1007" s="191">
        <v>449</v>
      </c>
      <c r="G1007" s="201">
        <f t="shared" si="37"/>
        <v>938</v>
      </c>
    </row>
    <row r="1008" spans="1:7" hidden="1">
      <c r="A1008" s="8" t="s">
        <v>193</v>
      </c>
      <c r="B1008" s="203"/>
      <c r="C1008" s="204">
        <v>0</v>
      </c>
      <c r="D1008" s="205"/>
      <c r="E1008" s="229"/>
      <c r="F1008" s="191">
        <v>0</v>
      </c>
      <c r="G1008" s="201">
        <f t="shared" si="37"/>
        <v>0</v>
      </c>
    </row>
    <row r="1009" spans="1:7" hidden="1">
      <c r="A1009" s="8" t="s">
        <v>194</v>
      </c>
      <c r="B1009" s="203"/>
      <c r="C1009" s="204">
        <v>0</v>
      </c>
      <c r="D1009" s="205"/>
      <c r="E1009" s="229"/>
      <c r="F1009" s="191">
        <v>0</v>
      </c>
      <c r="G1009" s="201">
        <f t="shared" si="37"/>
        <v>0</v>
      </c>
    </row>
    <row r="1010" spans="1:7">
      <c r="A1010" s="8" t="s">
        <v>953</v>
      </c>
      <c r="B1010" s="203"/>
      <c r="C1010" s="204">
        <v>600</v>
      </c>
      <c r="D1010" s="205"/>
      <c r="E1010" s="229">
        <f>C1010/F1010</f>
        <v>7.3999999999999996E-2</v>
      </c>
      <c r="F1010" s="191">
        <v>8110</v>
      </c>
      <c r="G1010" s="201">
        <f t="shared" si="37"/>
        <v>600</v>
      </c>
    </row>
    <row r="1011" spans="1:7" hidden="1">
      <c r="A1011" s="8" t="s">
        <v>954</v>
      </c>
      <c r="B1011" s="203"/>
      <c r="C1011" s="204">
        <v>0</v>
      </c>
      <c r="D1011" s="205"/>
      <c r="E1011" s="229">
        <f>C1011/F1011</f>
        <v>0</v>
      </c>
      <c r="F1011" s="191">
        <v>530</v>
      </c>
      <c r="G1011" s="201">
        <f t="shared" si="37"/>
        <v>0</v>
      </c>
    </row>
    <row r="1012" spans="1:7">
      <c r="A1012" s="8" t="s">
        <v>955</v>
      </c>
      <c r="B1012" s="203"/>
      <c r="C1012" s="204">
        <v>498</v>
      </c>
      <c r="D1012" s="205"/>
      <c r="E1012" s="229"/>
      <c r="F1012" s="191">
        <v>0</v>
      </c>
      <c r="G1012" s="201">
        <f t="shared" si="37"/>
        <v>498</v>
      </c>
    </row>
    <row r="1013" spans="1:7" hidden="1">
      <c r="A1013" s="8" t="s">
        <v>956</v>
      </c>
      <c r="B1013" s="203"/>
      <c r="C1013" s="204">
        <v>0</v>
      </c>
      <c r="D1013" s="205"/>
      <c r="E1013" s="229"/>
      <c r="F1013" s="191">
        <v>0</v>
      </c>
      <c r="G1013" s="201">
        <f t="shared" si="37"/>
        <v>0</v>
      </c>
    </row>
    <row r="1014" spans="1:7" hidden="1">
      <c r="A1014" s="8" t="s">
        <v>957</v>
      </c>
      <c r="B1014" s="203"/>
      <c r="C1014" s="204">
        <v>0</v>
      </c>
      <c r="D1014" s="205"/>
      <c r="E1014" s="229"/>
      <c r="F1014" s="191">
        <v>0</v>
      </c>
      <c r="G1014" s="201">
        <f t="shared" si="37"/>
        <v>0</v>
      </c>
    </row>
    <row r="1015" spans="1:7" hidden="1">
      <c r="A1015" s="8" t="s">
        <v>958</v>
      </c>
      <c r="B1015" s="203"/>
      <c r="C1015" s="204">
        <v>0</v>
      </c>
      <c r="D1015" s="205"/>
      <c r="E1015" s="229"/>
      <c r="F1015" s="191">
        <v>0</v>
      </c>
      <c r="G1015" s="201">
        <f t="shared" si="37"/>
        <v>0</v>
      </c>
    </row>
    <row r="1016" spans="1:7">
      <c r="A1016" s="8" t="s">
        <v>959</v>
      </c>
      <c r="B1016" s="203"/>
      <c r="C1016" s="204">
        <v>17</v>
      </c>
      <c r="D1016" s="205"/>
      <c r="E1016" s="229"/>
      <c r="F1016" s="191">
        <v>0</v>
      </c>
      <c r="G1016" s="201">
        <f t="shared" si="37"/>
        <v>17</v>
      </c>
    </row>
    <row r="1017" spans="1:7" hidden="1">
      <c r="A1017" s="8" t="s">
        <v>960</v>
      </c>
      <c r="B1017" s="203"/>
      <c r="C1017" s="204">
        <v>0</v>
      </c>
      <c r="D1017" s="205"/>
      <c r="E1017" s="229"/>
      <c r="F1017" s="191">
        <v>0</v>
      </c>
      <c r="G1017" s="201">
        <f t="shared" si="37"/>
        <v>0</v>
      </c>
    </row>
    <row r="1018" spans="1:7" hidden="1">
      <c r="A1018" s="8" t="s">
        <v>961</v>
      </c>
      <c r="B1018" s="203"/>
      <c r="C1018" s="204">
        <v>0</v>
      </c>
      <c r="D1018" s="205"/>
      <c r="E1018" s="229"/>
      <c r="F1018" s="191">
        <v>0</v>
      </c>
      <c r="G1018" s="201">
        <f t="shared" si="37"/>
        <v>0</v>
      </c>
    </row>
    <row r="1019" spans="1:7" hidden="1">
      <c r="A1019" s="8" t="s">
        <v>962</v>
      </c>
      <c r="B1019" s="203"/>
      <c r="C1019" s="204">
        <v>0</v>
      </c>
      <c r="D1019" s="205"/>
      <c r="E1019" s="229"/>
      <c r="F1019" s="191">
        <v>0</v>
      </c>
      <c r="G1019" s="201">
        <f t="shared" si="37"/>
        <v>0</v>
      </c>
    </row>
    <row r="1020" spans="1:7" hidden="1">
      <c r="A1020" s="8" t="s">
        <v>963</v>
      </c>
      <c r="B1020" s="203"/>
      <c r="C1020" s="204">
        <v>0</v>
      </c>
      <c r="D1020" s="205"/>
      <c r="E1020" s="229"/>
      <c r="F1020" s="191">
        <v>0</v>
      </c>
      <c r="G1020" s="201">
        <f t="shared" si="37"/>
        <v>0</v>
      </c>
    </row>
    <row r="1021" spans="1:7" hidden="1">
      <c r="A1021" s="8" t="s">
        <v>964</v>
      </c>
      <c r="B1021" s="203"/>
      <c r="C1021" s="204">
        <v>0</v>
      </c>
      <c r="D1021" s="205"/>
      <c r="E1021" s="229"/>
      <c r="F1021" s="191">
        <v>0</v>
      </c>
      <c r="G1021" s="201">
        <f t="shared" si="37"/>
        <v>0</v>
      </c>
    </row>
    <row r="1022" spans="1:7" hidden="1">
      <c r="A1022" s="8" t="s">
        <v>965</v>
      </c>
      <c r="B1022" s="203"/>
      <c r="C1022" s="204">
        <v>0</v>
      </c>
      <c r="D1022" s="205"/>
      <c r="E1022" s="229"/>
      <c r="F1022" s="191">
        <v>0</v>
      </c>
      <c r="G1022" s="201">
        <f t="shared" si="37"/>
        <v>0</v>
      </c>
    </row>
    <row r="1023" spans="1:7" hidden="1">
      <c r="A1023" s="8" t="s">
        <v>966</v>
      </c>
      <c r="B1023" s="203"/>
      <c r="C1023" s="204">
        <v>0</v>
      </c>
      <c r="D1023" s="205"/>
      <c r="E1023" s="229"/>
      <c r="F1023" s="191">
        <v>0</v>
      </c>
      <c r="G1023" s="201">
        <f t="shared" si="37"/>
        <v>0</v>
      </c>
    </row>
    <row r="1024" spans="1:7" hidden="1">
      <c r="A1024" s="8" t="s">
        <v>967</v>
      </c>
      <c r="B1024" s="203"/>
      <c r="C1024" s="204">
        <v>0</v>
      </c>
      <c r="D1024" s="205"/>
      <c r="E1024" s="229"/>
      <c r="F1024" s="191">
        <v>0</v>
      </c>
      <c r="G1024" s="201">
        <f t="shared" si="37"/>
        <v>0</v>
      </c>
    </row>
    <row r="1025" spans="1:7" hidden="1">
      <c r="A1025" s="8" t="s">
        <v>968</v>
      </c>
      <c r="B1025" s="203"/>
      <c r="C1025" s="204">
        <v>0</v>
      </c>
      <c r="D1025" s="205"/>
      <c r="E1025" s="229"/>
      <c r="F1025" s="191">
        <v>0</v>
      </c>
      <c r="G1025" s="201">
        <f t="shared" si="37"/>
        <v>0</v>
      </c>
    </row>
    <row r="1026" spans="1:7" hidden="1">
      <c r="A1026" s="8" t="s">
        <v>969</v>
      </c>
      <c r="B1026" s="203"/>
      <c r="C1026" s="204">
        <v>0</v>
      </c>
      <c r="D1026" s="205"/>
      <c r="E1026" s="229"/>
      <c r="F1026" s="191">
        <v>0</v>
      </c>
      <c r="G1026" s="201">
        <f t="shared" si="37"/>
        <v>0</v>
      </c>
    </row>
    <row r="1027" spans="1:7" hidden="1">
      <c r="A1027" s="8" t="s">
        <v>970</v>
      </c>
      <c r="B1027" s="203"/>
      <c r="C1027" s="204">
        <v>0</v>
      </c>
      <c r="D1027" s="205"/>
      <c r="E1027" s="229"/>
      <c r="F1027" s="191">
        <v>0</v>
      </c>
      <c r="G1027" s="201">
        <f t="shared" si="37"/>
        <v>0</v>
      </c>
    </row>
    <row r="1028" spans="1:7" hidden="1">
      <c r="A1028" s="8" t="s">
        <v>971</v>
      </c>
      <c r="B1028" s="203"/>
      <c r="C1028" s="204">
        <v>0</v>
      </c>
      <c r="D1028" s="205"/>
      <c r="E1028" s="229"/>
      <c r="F1028" s="191">
        <v>0</v>
      </c>
      <c r="G1028" s="201">
        <f t="shared" si="37"/>
        <v>0</v>
      </c>
    </row>
    <row r="1029" spans="1:7" hidden="1">
      <c r="A1029" s="8" t="s">
        <v>972</v>
      </c>
      <c r="B1029" s="203"/>
      <c r="C1029" s="204">
        <v>0</v>
      </c>
      <c r="D1029" s="205"/>
      <c r="E1029" s="229"/>
      <c r="F1029" s="191">
        <v>0</v>
      </c>
      <c r="G1029" s="201">
        <f t="shared" ref="G1029:G1092" si="39">SUM(B1029:E1029)</f>
        <v>0</v>
      </c>
    </row>
    <row r="1030" spans="1:7" hidden="1">
      <c r="A1030" s="8" t="s">
        <v>973</v>
      </c>
      <c r="B1030" s="203"/>
      <c r="C1030" s="204">
        <v>0</v>
      </c>
      <c r="D1030" s="205"/>
      <c r="E1030" s="229"/>
      <c r="F1030" s="191">
        <v>0</v>
      </c>
      <c r="G1030" s="201">
        <f t="shared" si="39"/>
        <v>0</v>
      </c>
    </row>
    <row r="1031" spans="1:7" hidden="1">
      <c r="A1031" s="8" t="s">
        <v>974</v>
      </c>
      <c r="B1031" s="203"/>
      <c r="C1031" s="204">
        <v>0</v>
      </c>
      <c r="D1031" s="205"/>
      <c r="E1031" s="229"/>
      <c r="F1031" s="191">
        <v>0</v>
      </c>
      <c r="G1031" s="201">
        <f t="shared" si="39"/>
        <v>0</v>
      </c>
    </row>
    <row r="1032" spans="1:7" hidden="1">
      <c r="A1032" s="8" t="s">
        <v>975</v>
      </c>
      <c r="B1032" s="203"/>
      <c r="C1032" s="204">
        <v>0</v>
      </c>
      <c r="D1032" s="205"/>
      <c r="E1032" s="229"/>
      <c r="F1032" s="191">
        <v>0</v>
      </c>
      <c r="G1032" s="201">
        <f t="shared" si="39"/>
        <v>0</v>
      </c>
    </row>
    <row r="1033" spans="1:7" hidden="1">
      <c r="A1033" s="8" t="s">
        <v>976</v>
      </c>
      <c r="B1033" s="203"/>
      <c r="C1033" s="204">
        <v>0</v>
      </c>
      <c r="D1033" s="205"/>
      <c r="E1033" s="229"/>
      <c r="F1033" s="191">
        <v>0</v>
      </c>
      <c r="G1033" s="201">
        <f t="shared" si="39"/>
        <v>0</v>
      </c>
    </row>
    <row r="1034" spans="1:7" hidden="1">
      <c r="A1034" s="8" t="s">
        <v>977</v>
      </c>
      <c r="B1034" s="203"/>
      <c r="C1034" s="204">
        <v>0</v>
      </c>
      <c r="D1034" s="205"/>
      <c r="E1034" s="229"/>
      <c r="F1034" s="191">
        <v>0</v>
      </c>
      <c r="G1034" s="201">
        <f t="shared" si="39"/>
        <v>0</v>
      </c>
    </row>
    <row r="1035" spans="1:7">
      <c r="A1035" s="8" t="s">
        <v>978</v>
      </c>
      <c r="B1035" s="203">
        <v>351</v>
      </c>
      <c r="C1035" s="204">
        <v>130</v>
      </c>
      <c r="D1035" s="205">
        <f t="shared" ref="D1035:D1076" si="40">C1035/B1035</f>
        <v>0.37040000000000001</v>
      </c>
      <c r="E1035" s="229">
        <f>C1035/F1035</f>
        <v>3.6700000000000003E-2</v>
      </c>
      <c r="F1035" s="191">
        <v>3545</v>
      </c>
      <c r="G1035" s="201">
        <f t="shared" si="39"/>
        <v>481</v>
      </c>
    </row>
    <row r="1036" spans="1:7">
      <c r="A1036" s="8" t="s">
        <v>979</v>
      </c>
      <c r="B1036" s="202">
        <f>SUM(B1037:B1045)</f>
        <v>120</v>
      </c>
      <c r="C1036" s="204">
        <v>120</v>
      </c>
      <c r="D1036" s="205">
        <f t="shared" si="40"/>
        <v>1</v>
      </c>
      <c r="E1036" s="229">
        <f>C1036/F1036</f>
        <v>1.3332999999999999</v>
      </c>
      <c r="F1036" s="191">
        <v>90</v>
      </c>
      <c r="G1036" s="201">
        <f t="shared" si="39"/>
        <v>242</v>
      </c>
    </row>
    <row r="1037" spans="1:7" hidden="1">
      <c r="A1037" s="8" t="s">
        <v>192</v>
      </c>
      <c r="B1037" s="203"/>
      <c r="C1037" s="204">
        <v>0</v>
      </c>
      <c r="D1037" s="205"/>
      <c r="E1037" s="229"/>
      <c r="F1037" s="191">
        <v>0</v>
      </c>
      <c r="G1037" s="201">
        <f t="shared" si="39"/>
        <v>0</v>
      </c>
    </row>
    <row r="1038" spans="1:7" hidden="1">
      <c r="A1038" s="8" t="s">
        <v>193</v>
      </c>
      <c r="B1038" s="203"/>
      <c r="C1038" s="204">
        <v>0</v>
      </c>
      <c r="D1038" s="205"/>
      <c r="E1038" s="229"/>
      <c r="F1038" s="191">
        <v>0</v>
      </c>
      <c r="G1038" s="201">
        <f t="shared" si="39"/>
        <v>0</v>
      </c>
    </row>
    <row r="1039" spans="1:7" hidden="1">
      <c r="A1039" s="8" t="s">
        <v>194</v>
      </c>
      <c r="B1039" s="203"/>
      <c r="C1039" s="204">
        <v>0</v>
      </c>
      <c r="D1039" s="205"/>
      <c r="E1039" s="229"/>
      <c r="F1039" s="191">
        <v>0</v>
      </c>
      <c r="G1039" s="201">
        <f t="shared" si="39"/>
        <v>0</v>
      </c>
    </row>
    <row r="1040" spans="1:7" hidden="1">
      <c r="A1040" s="8" t="s">
        <v>980</v>
      </c>
      <c r="B1040" s="203"/>
      <c r="C1040" s="204">
        <v>0</v>
      </c>
      <c r="D1040" s="205"/>
      <c r="E1040" s="229"/>
      <c r="F1040" s="191">
        <v>0</v>
      </c>
      <c r="G1040" s="201">
        <f t="shared" si="39"/>
        <v>0</v>
      </c>
    </row>
    <row r="1041" spans="1:7" hidden="1">
      <c r="A1041" s="8" t="s">
        <v>981</v>
      </c>
      <c r="B1041" s="203"/>
      <c r="C1041" s="204">
        <v>0</v>
      </c>
      <c r="D1041" s="205"/>
      <c r="E1041" s="229"/>
      <c r="F1041" s="191">
        <v>0</v>
      </c>
      <c r="G1041" s="201">
        <f t="shared" si="39"/>
        <v>0</v>
      </c>
    </row>
    <row r="1042" spans="1:7" hidden="1">
      <c r="A1042" s="8" t="s">
        <v>982</v>
      </c>
      <c r="B1042" s="203"/>
      <c r="C1042" s="204">
        <v>0</v>
      </c>
      <c r="D1042" s="205"/>
      <c r="E1042" s="229"/>
      <c r="F1042" s="191">
        <v>0</v>
      </c>
      <c r="G1042" s="201">
        <f t="shared" si="39"/>
        <v>0</v>
      </c>
    </row>
    <row r="1043" spans="1:7" hidden="1">
      <c r="A1043" s="8" t="s">
        <v>983</v>
      </c>
      <c r="B1043" s="203"/>
      <c r="C1043" s="204">
        <v>0</v>
      </c>
      <c r="D1043" s="205"/>
      <c r="E1043" s="229"/>
      <c r="F1043" s="191">
        <v>0</v>
      </c>
      <c r="G1043" s="201">
        <f t="shared" si="39"/>
        <v>0</v>
      </c>
    </row>
    <row r="1044" spans="1:7" hidden="1">
      <c r="A1044" s="8" t="s">
        <v>984</v>
      </c>
      <c r="B1044" s="203"/>
      <c r="C1044" s="204">
        <v>0</v>
      </c>
      <c r="D1044" s="205"/>
      <c r="E1044" s="229"/>
      <c r="F1044" s="191">
        <v>0</v>
      </c>
      <c r="G1044" s="201">
        <f t="shared" si="39"/>
        <v>0</v>
      </c>
    </row>
    <row r="1045" spans="1:7">
      <c r="A1045" s="8" t="s">
        <v>985</v>
      </c>
      <c r="B1045" s="203">
        <v>120</v>
      </c>
      <c r="C1045" s="204">
        <v>120</v>
      </c>
      <c r="D1045" s="205">
        <f t="shared" si="40"/>
        <v>1</v>
      </c>
      <c r="E1045" s="229">
        <f>C1045/F1045</f>
        <v>1.3332999999999999</v>
      </c>
      <c r="F1045" s="191">
        <v>90</v>
      </c>
      <c r="G1045" s="201">
        <f t="shared" si="39"/>
        <v>242</v>
      </c>
    </row>
    <row r="1046" spans="1:7" hidden="1">
      <c r="A1046" s="8" t="s">
        <v>986</v>
      </c>
      <c r="B1046" s="203"/>
      <c r="C1046" s="204">
        <v>0</v>
      </c>
      <c r="D1046" s="205"/>
      <c r="E1046" s="229"/>
      <c r="F1046" s="191">
        <v>0</v>
      </c>
      <c r="G1046" s="201">
        <f t="shared" si="39"/>
        <v>0</v>
      </c>
    </row>
    <row r="1047" spans="1:7" hidden="1">
      <c r="A1047" s="8" t="s">
        <v>192</v>
      </c>
      <c r="B1047" s="203"/>
      <c r="C1047" s="204">
        <v>0</v>
      </c>
      <c r="D1047" s="205"/>
      <c r="E1047" s="229"/>
      <c r="F1047" s="191">
        <v>0</v>
      </c>
      <c r="G1047" s="201">
        <f t="shared" si="39"/>
        <v>0</v>
      </c>
    </row>
    <row r="1048" spans="1:7" hidden="1">
      <c r="A1048" s="8" t="s">
        <v>193</v>
      </c>
      <c r="B1048" s="203"/>
      <c r="C1048" s="204">
        <v>0</v>
      </c>
      <c r="D1048" s="205"/>
      <c r="E1048" s="229"/>
      <c r="F1048" s="191">
        <v>0</v>
      </c>
      <c r="G1048" s="201">
        <f t="shared" si="39"/>
        <v>0</v>
      </c>
    </row>
    <row r="1049" spans="1:7" hidden="1">
      <c r="A1049" s="8" t="s">
        <v>194</v>
      </c>
      <c r="B1049" s="203"/>
      <c r="C1049" s="204">
        <v>0</v>
      </c>
      <c r="D1049" s="205"/>
      <c r="E1049" s="229"/>
      <c r="F1049" s="191">
        <v>0</v>
      </c>
      <c r="G1049" s="201">
        <f t="shared" si="39"/>
        <v>0</v>
      </c>
    </row>
    <row r="1050" spans="1:7" hidden="1">
      <c r="A1050" s="8" t="s">
        <v>987</v>
      </c>
      <c r="B1050" s="203"/>
      <c r="C1050" s="204">
        <v>0</v>
      </c>
      <c r="D1050" s="205"/>
      <c r="E1050" s="229"/>
      <c r="F1050" s="191">
        <v>0</v>
      </c>
      <c r="G1050" s="201">
        <f t="shared" si="39"/>
        <v>0</v>
      </c>
    </row>
    <row r="1051" spans="1:7" hidden="1">
      <c r="A1051" s="8" t="s">
        <v>988</v>
      </c>
      <c r="B1051" s="203"/>
      <c r="C1051" s="204">
        <v>0</v>
      </c>
      <c r="D1051" s="205"/>
      <c r="E1051" s="229"/>
      <c r="F1051" s="191">
        <v>0</v>
      </c>
      <c r="G1051" s="201">
        <f t="shared" si="39"/>
        <v>0</v>
      </c>
    </row>
    <row r="1052" spans="1:7" hidden="1">
      <c r="A1052" s="8" t="s">
        <v>989</v>
      </c>
      <c r="B1052" s="203"/>
      <c r="C1052" s="204">
        <v>0</v>
      </c>
      <c r="D1052" s="205"/>
      <c r="E1052" s="229"/>
      <c r="F1052" s="191">
        <v>0</v>
      </c>
      <c r="G1052" s="201">
        <f t="shared" si="39"/>
        <v>0</v>
      </c>
    </row>
    <row r="1053" spans="1:7" hidden="1">
      <c r="A1053" s="8" t="s">
        <v>990</v>
      </c>
      <c r="B1053" s="203"/>
      <c r="C1053" s="204">
        <v>0</v>
      </c>
      <c r="D1053" s="205"/>
      <c r="E1053" s="229"/>
      <c r="F1053" s="191">
        <v>0</v>
      </c>
      <c r="G1053" s="201">
        <f t="shared" si="39"/>
        <v>0</v>
      </c>
    </row>
    <row r="1054" spans="1:7" hidden="1">
      <c r="A1054" s="8" t="s">
        <v>991</v>
      </c>
      <c r="B1054" s="203"/>
      <c r="C1054" s="204">
        <v>0</v>
      </c>
      <c r="D1054" s="205"/>
      <c r="E1054" s="229"/>
      <c r="F1054" s="191">
        <v>0</v>
      </c>
      <c r="G1054" s="201">
        <f t="shared" si="39"/>
        <v>0</v>
      </c>
    </row>
    <row r="1055" spans="1:7" hidden="1">
      <c r="A1055" s="8" t="s">
        <v>992</v>
      </c>
      <c r="B1055" s="203"/>
      <c r="C1055" s="204">
        <v>0</v>
      </c>
      <c r="D1055" s="205"/>
      <c r="E1055" s="229"/>
      <c r="F1055" s="191">
        <v>0</v>
      </c>
      <c r="G1055" s="201">
        <f t="shared" si="39"/>
        <v>0</v>
      </c>
    </row>
    <row r="1056" spans="1:7">
      <c r="A1056" s="8" t="s">
        <v>993</v>
      </c>
      <c r="B1056" s="203"/>
      <c r="C1056" s="204">
        <v>121</v>
      </c>
      <c r="D1056" s="205"/>
      <c r="E1056" s="229">
        <f>C1056/F1056</f>
        <v>0.27750000000000002</v>
      </c>
      <c r="F1056" s="191">
        <v>436</v>
      </c>
      <c r="G1056" s="201">
        <f t="shared" si="39"/>
        <v>121</v>
      </c>
    </row>
    <row r="1057" spans="1:7">
      <c r="A1057" s="8" t="s">
        <v>994</v>
      </c>
      <c r="B1057" s="203"/>
      <c r="C1057" s="204">
        <v>38</v>
      </c>
      <c r="D1057" s="205"/>
      <c r="E1057" s="229">
        <f>C1057/F1057</f>
        <v>1.1875</v>
      </c>
      <c r="F1057" s="191">
        <v>32</v>
      </c>
      <c r="G1057" s="201">
        <f t="shared" si="39"/>
        <v>39</v>
      </c>
    </row>
    <row r="1058" spans="1:7">
      <c r="A1058" s="8" t="s">
        <v>995</v>
      </c>
      <c r="B1058" s="203"/>
      <c r="C1058" s="204">
        <v>78</v>
      </c>
      <c r="D1058" s="205"/>
      <c r="E1058" s="229">
        <f>C1058/F1058</f>
        <v>0.19500000000000001</v>
      </c>
      <c r="F1058" s="191">
        <v>400</v>
      </c>
      <c r="G1058" s="201">
        <f t="shared" si="39"/>
        <v>78</v>
      </c>
    </row>
    <row r="1059" spans="1:7">
      <c r="A1059" s="8" t="s">
        <v>996</v>
      </c>
      <c r="B1059" s="203"/>
      <c r="C1059" s="204">
        <v>5</v>
      </c>
      <c r="D1059" s="205"/>
      <c r="E1059" s="229">
        <f>C1059/F1059</f>
        <v>1.25</v>
      </c>
      <c r="F1059" s="191">
        <v>4</v>
      </c>
      <c r="G1059" s="201">
        <f t="shared" si="39"/>
        <v>6</v>
      </c>
    </row>
    <row r="1060" spans="1:7" hidden="1">
      <c r="A1060" s="8" t="s">
        <v>997</v>
      </c>
      <c r="B1060" s="203"/>
      <c r="C1060" s="204">
        <v>0</v>
      </c>
      <c r="D1060" s="205"/>
      <c r="E1060" s="229"/>
      <c r="F1060" s="191">
        <v>0</v>
      </c>
      <c r="G1060" s="201">
        <f t="shared" si="39"/>
        <v>0</v>
      </c>
    </row>
    <row r="1061" spans="1:7" hidden="1">
      <c r="A1061" s="8" t="s">
        <v>998</v>
      </c>
      <c r="B1061" s="203"/>
      <c r="C1061" s="204">
        <v>0</v>
      </c>
      <c r="D1061" s="205"/>
      <c r="E1061" s="229"/>
      <c r="F1061" s="191">
        <v>0</v>
      </c>
      <c r="G1061" s="201">
        <f t="shared" si="39"/>
        <v>0</v>
      </c>
    </row>
    <row r="1062" spans="1:7" hidden="1">
      <c r="A1062" s="8" t="s">
        <v>192</v>
      </c>
      <c r="B1062" s="203"/>
      <c r="C1062" s="204">
        <v>0</v>
      </c>
      <c r="D1062" s="205"/>
      <c r="E1062" s="229"/>
      <c r="F1062" s="191">
        <v>0</v>
      </c>
      <c r="G1062" s="201">
        <f t="shared" si="39"/>
        <v>0</v>
      </c>
    </row>
    <row r="1063" spans="1:7" hidden="1">
      <c r="A1063" s="8" t="s">
        <v>193</v>
      </c>
      <c r="B1063" s="203"/>
      <c r="C1063" s="204">
        <v>0</v>
      </c>
      <c r="D1063" s="205"/>
      <c r="E1063" s="229"/>
      <c r="F1063" s="191">
        <v>0</v>
      </c>
      <c r="G1063" s="201">
        <f t="shared" si="39"/>
        <v>0</v>
      </c>
    </row>
    <row r="1064" spans="1:7" hidden="1">
      <c r="A1064" s="8" t="s">
        <v>194</v>
      </c>
      <c r="B1064" s="203"/>
      <c r="C1064" s="204">
        <v>0</v>
      </c>
      <c r="D1064" s="205"/>
      <c r="E1064" s="229"/>
      <c r="F1064" s="191">
        <v>0</v>
      </c>
      <c r="G1064" s="201">
        <f t="shared" si="39"/>
        <v>0</v>
      </c>
    </row>
    <row r="1065" spans="1:7" hidden="1">
      <c r="A1065" s="8" t="s">
        <v>984</v>
      </c>
      <c r="B1065" s="203"/>
      <c r="C1065" s="204">
        <v>0</v>
      </c>
      <c r="D1065" s="205"/>
      <c r="E1065" s="229"/>
      <c r="F1065" s="191">
        <v>0</v>
      </c>
      <c r="G1065" s="201">
        <f t="shared" si="39"/>
        <v>0</v>
      </c>
    </row>
    <row r="1066" spans="1:7" hidden="1">
      <c r="A1066" s="8" t="s">
        <v>999</v>
      </c>
      <c r="B1066" s="203"/>
      <c r="C1066" s="204">
        <v>0</v>
      </c>
      <c r="D1066" s="205"/>
      <c r="E1066" s="229"/>
      <c r="F1066" s="191">
        <v>0</v>
      </c>
      <c r="G1066" s="201">
        <f t="shared" si="39"/>
        <v>0</v>
      </c>
    </row>
    <row r="1067" spans="1:7" hidden="1">
      <c r="A1067" s="8" t="s">
        <v>1000</v>
      </c>
      <c r="B1067" s="203"/>
      <c r="C1067" s="204">
        <v>0</v>
      </c>
      <c r="D1067" s="205"/>
      <c r="E1067" s="229"/>
      <c r="F1067" s="191">
        <v>0</v>
      </c>
      <c r="G1067" s="201">
        <f t="shared" si="39"/>
        <v>0</v>
      </c>
    </row>
    <row r="1068" spans="1:7" hidden="1">
      <c r="A1068" s="8" t="s">
        <v>1001</v>
      </c>
      <c r="B1068" s="203"/>
      <c r="C1068" s="204">
        <v>0</v>
      </c>
      <c r="D1068" s="205"/>
      <c r="E1068" s="229"/>
      <c r="F1068" s="191">
        <v>0</v>
      </c>
      <c r="G1068" s="201">
        <f t="shared" si="39"/>
        <v>0</v>
      </c>
    </row>
    <row r="1069" spans="1:7" hidden="1">
      <c r="A1069" s="8" t="s">
        <v>1002</v>
      </c>
      <c r="B1069" s="203"/>
      <c r="C1069" s="204">
        <v>0</v>
      </c>
      <c r="D1069" s="205"/>
      <c r="E1069" s="229"/>
      <c r="F1069" s="191">
        <v>0</v>
      </c>
      <c r="G1069" s="201">
        <f t="shared" si="39"/>
        <v>0</v>
      </c>
    </row>
    <row r="1070" spans="1:7" hidden="1">
      <c r="A1070" s="8" t="s">
        <v>1003</v>
      </c>
      <c r="B1070" s="203"/>
      <c r="C1070" s="204">
        <v>0</v>
      </c>
      <c r="D1070" s="205"/>
      <c r="E1070" s="229"/>
      <c r="F1070" s="191">
        <v>0</v>
      </c>
      <c r="G1070" s="201">
        <f t="shared" si="39"/>
        <v>0</v>
      </c>
    </row>
    <row r="1071" spans="1:7" hidden="1">
      <c r="A1071" s="8" t="s">
        <v>1004</v>
      </c>
      <c r="B1071" s="203"/>
      <c r="C1071" s="204">
        <v>0</v>
      </c>
      <c r="D1071" s="205"/>
      <c r="E1071" s="229"/>
      <c r="F1071" s="191">
        <v>0</v>
      </c>
      <c r="G1071" s="201">
        <f t="shared" si="39"/>
        <v>0</v>
      </c>
    </row>
    <row r="1072" spans="1:7" hidden="1">
      <c r="A1072" s="8" t="s">
        <v>1005</v>
      </c>
      <c r="B1072" s="203"/>
      <c r="C1072" s="204">
        <v>0</v>
      </c>
      <c r="D1072" s="205"/>
      <c r="E1072" s="229"/>
      <c r="F1072" s="191">
        <v>0</v>
      </c>
      <c r="G1072" s="201">
        <f t="shared" si="39"/>
        <v>0</v>
      </c>
    </row>
    <row r="1073" spans="1:7">
      <c r="A1073" s="8" t="s">
        <v>1006</v>
      </c>
      <c r="B1073" s="203"/>
      <c r="C1073" s="204">
        <v>6000</v>
      </c>
      <c r="D1073" s="205"/>
      <c r="E1073" s="229"/>
      <c r="F1073" s="191">
        <v>0</v>
      </c>
      <c r="G1073" s="201">
        <f t="shared" si="39"/>
        <v>6000</v>
      </c>
    </row>
    <row r="1074" spans="1:7" hidden="1">
      <c r="A1074" s="8" t="s">
        <v>1007</v>
      </c>
      <c r="B1074" s="203"/>
      <c r="C1074" s="204">
        <v>0</v>
      </c>
      <c r="D1074" s="205"/>
      <c r="E1074" s="229"/>
      <c r="F1074" s="191">
        <v>0</v>
      </c>
      <c r="G1074" s="201">
        <f t="shared" si="39"/>
        <v>0</v>
      </c>
    </row>
    <row r="1075" spans="1:7">
      <c r="A1075" s="8" t="s">
        <v>1008</v>
      </c>
      <c r="B1075" s="203"/>
      <c r="C1075" s="204">
        <v>6000</v>
      </c>
      <c r="D1075" s="205"/>
      <c r="E1075" s="229"/>
      <c r="F1075" s="191">
        <v>0</v>
      </c>
      <c r="G1075" s="201">
        <f t="shared" si="39"/>
        <v>6000</v>
      </c>
    </row>
    <row r="1076" spans="1:7">
      <c r="A1076" s="8" t="s">
        <v>1009</v>
      </c>
      <c r="B1076" s="202">
        <f>B1077+B1087+B1103+B1108+B1122+B1131+B1138+B1145</f>
        <v>1437</v>
      </c>
      <c r="C1076" s="204">
        <v>4593</v>
      </c>
      <c r="D1076" s="205">
        <f t="shared" si="40"/>
        <v>3.1962000000000002</v>
      </c>
      <c r="E1076" s="229">
        <f>C1076/F1076</f>
        <v>0.99139999999999995</v>
      </c>
      <c r="F1076" s="191">
        <v>4633</v>
      </c>
      <c r="G1076" s="201">
        <f t="shared" si="39"/>
        <v>6034</v>
      </c>
    </row>
    <row r="1077" spans="1:7" hidden="1">
      <c r="A1077" s="8" t="s">
        <v>1010</v>
      </c>
      <c r="B1077" s="203"/>
      <c r="C1077" s="204">
        <v>0</v>
      </c>
      <c r="D1077" s="205"/>
      <c r="E1077" s="229"/>
      <c r="F1077" s="191">
        <v>0</v>
      </c>
      <c r="G1077" s="201">
        <f t="shared" si="39"/>
        <v>0</v>
      </c>
    </row>
    <row r="1078" spans="1:7" hidden="1">
      <c r="A1078" s="8" t="s">
        <v>192</v>
      </c>
      <c r="B1078" s="203"/>
      <c r="C1078" s="204">
        <v>0</v>
      </c>
      <c r="D1078" s="205"/>
      <c r="E1078" s="229"/>
      <c r="F1078" s="191">
        <v>0</v>
      </c>
      <c r="G1078" s="201">
        <f t="shared" si="39"/>
        <v>0</v>
      </c>
    </row>
    <row r="1079" spans="1:7" hidden="1">
      <c r="A1079" s="8" t="s">
        <v>193</v>
      </c>
      <c r="B1079" s="203"/>
      <c r="C1079" s="204">
        <v>0</v>
      </c>
      <c r="D1079" s="205"/>
      <c r="E1079" s="229"/>
      <c r="F1079" s="191">
        <v>0</v>
      </c>
      <c r="G1079" s="201">
        <f t="shared" si="39"/>
        <v>0</v>
      </c>
    </row>
    <row r="1080" spans="1:7" hidden="1">
      <c r="A1080" s="8" t="s">
        <v>194</v>
      </c>
      <c r="B1080" s="203"/>
      <c r="C1080" s="204">
        <v>0</v>
      </c>
      <c r="D1080" s="205"/>
      <c r="E1080" s="229"/>
      <c r="F1080" s="191">
        <v>0</v>
      </c>
      <c r="G1080" s="201">
        <f t="shared" si="39"/>
        <v>0</v>
      </c>
    </row>
    <row r="1081" spans="1:7" hidden="1">
      <c r="A1081" s="8" t="s">
        <v>1011</v>
      </c>
      <c r="B1081" s="203"/>
      <c r="C1081" s="204">
        <v>0</v>
      </c>
      <c r="D1081" s="205"/>
      <c r="E1081" s="229"/>
      <c r="F1081" s="191">
        <v>0</v>
      </c>
      <c r="G1081" s="201">
        <f t="shared" si="39"/>
        <v>0</v>
      </c>
    </row>
    <row r="1082" spans="1:7" hidden="1">
      <c r="A1082" s="8" t="s">
        <v>1012</v>
      </c>
      <c r="B1082" s="203"/>
      <c r="C1082" s="204">
        <v>0</v>
      </c>
      <c r="D1082" s="205"/>
      <c r="E1082" s="229"/>
      <c r="F1082" s="191">
        <v>0</v>
      </c>
      <c r="G1082" s="201">
        <f t="shared" si="39"/>
        <v>0</v>
      </c>
    </row>
    <row r="1083" spans="1:7" hidden="1">
      <c r="A1083" s="8" t="s">
        <v>1013</v>
      </c>
      <c r="B1083" s="203"/>
      <c r="C1083" s="204">
        <v>0</v>
      </c>
      <c r="D1083" s="205"/>
      <c r="E1083" s="229"/>
      <c r="F1083" s="191">
        <v>0</v>
      </c>
      <c r="G1083" s="201">
        <f t="shared" si="39"/>
        <v>0</v>
      </c>
    </row>
    <row r="1084" spans="1:7" hidden="1">
      <c r="A1084" s="8" t="s">
        <v>1014</v>
      </c>
      <c r="B1084" s="203"/>
      <c r="C1084" s="204">
        <v>0</v>
      </c>
      <c r="D1084" s="205"/>
      <c r="E1084" s="229"/>
      <c r="F1084" s="191">
        <v>0</v>
      </c>
      <c r="G1084" s="201">
        <f t="shared" si="39"/>
        <v>0</v>
      </c>
    </row>
    <row r="1085" spans="1:7" hidden="1">
      <c r="A1085" s="8" t="s">
        <v>1015</v>
      </c>
      <c r="B1085" s="203"/>
      <c r="C1085" s="204">
        <v>0</v>
      </c>
      <c r="D1085" s="205"/>
      <c r="E1085" s="229"/>
      <c r="F1085" s="191">
        <v>0</v>
      </c>
      <c r="G1085" s="201">
        <f t="shared" si="39"/>
        <v>0</v>
      </c>
    </row>
    <row r="1086" spans="1:7" hidden="1">
      <c r="A1086" s="8" t="s">
        <v>1016</v>
      </c>
      <c r="B1086" s="203"/>
      <c r="C1086" s="204">
        <v>0</v>
      </c>
      <c r="D1086" s="205"/>
      <c r="E1086" s="229"/>
      <c r="F1086" s="191">
        <v>0</v>
      </c>
      <c r="G1086" s="201">
        <f t="shared" si="39"/>
        <v>0</v>
      </c>
    </row>
    <row r="1087" spans="1:7" hidden="1">
      <c r="A1087" s="8" t="s">
        <v>1017</v>
      </c>
      <c r="B1087" s="203"/>
      <c r="C1087" s="204">
        <v>0</v>
      </c>
      <c r="D1087" s="205"/>
      <c r="E1087" s="229"/>
      <c r="F1087" s="191">
        <v>0</v>
      </c>
      <c r="G1087" s="201">
        <f t="shared" si="39"/>
        <v>0</v>
      </c>
    </row>
    <row r="1088" spans="1:7" hidden="1">
      <c r="A1088" s="8" t="s">
        <v>192</v>
      </c>
      <c r="B1088" s="203"/>
      <c r="C1088" s="204">
        <v>0</v>
      </c>
      <c r="D1088" s="205"/>
      <c r="E1088" s="229"/>
      <c r="F1088" s="191">
        <v>0</v>
      </c>
      <c r="G1088" s="201">
        <f t="shared" si="39"/>
        <v>0</v>
      </c>
    </row>
    <row r="1089" spans="1:7" hidden="1">
      <c r="A1089" s="8" t="s">
        <v>193</v>
      </c>
      <c r="B1089" s="203"/>
      <c r="C1089" s="204">
        <v>0</v>
      </c>
      <c r="D1089" s="205"/>
      <c r="E1089" s="229"/>
      <c r="F1089" s="191">
        <v>0</v>
      </c>
      <c r="G1089" s="201">
        <f t="shared" si="39"/>
        <v>0</v>
      </c>
    </row>
    <row r="1090" spans="1:7" hidden="1">
      <c r="A1090" s="8" t="s">
        <v>194</v>
      </c>
      <c r="B1090" s="203"/>
      <c r="C1090" s="204">
        <v>0</v>
      </c>
      <c r="D1090" s="205"/>
      <c r="E1090" s="229"/>
      <c r="F1090" s="191">
        <v>0</v>
      </c>
      <c r="G1090" s="201">
        <f t="shared" si="39"/>
        <v>0</v>
      </c>
    </row>
    <row r="1091" spans="1:7" hidden="1">
      <c r="A1091" s="8" t="s">
        <v>1018</v>
      </c>
      <c r="B1091" s="203"/>
      <c r="C1091" s="204">
        <v>0</v>
      </c>
      <c r="D1091" s="205"/>
      <c r="E1091" s="229"/>
      <c r="F1091" s="191">
        <v>0</v>
      </c>
      <c r="G1091" s="201">
        <f t="shared" si="39"/>
        <v>0</v>
      </c>
    </row>
    <row r="1092" spans="1:7" hidden="1">
      <c r="A1092" s="8" t="s">
        <v>1019</v>
      </c>
      <c r="B1092" s="203"/>
      <c r="C1092" s="204">
        <v>0</v>
      </c>
      <c r="D1092" s="205"/>
      <c r="E1092" s="229"/>
      <c r="F1092" s="191">
        <v>0</v>
      </c>
      <c r="G1092" s="201">
        <f t="shared" si="39"/>
        <v>0</v>
      </c>
    </row>
    <row r="1093" spans="1:7" hidden="1">
      <c r="A1093" s="8" t="s">
        <v>1020</v>
      </c>
      <c r="B1093" s="203"/>
      <c r="C1093" s="204">
        <v>0</v>
      </c>
      <c r="D1093" s="205"/>
      <c r="E1093" s="229"/>
      <c r="F1093" s="191">
        <v>0</v>
      </c>
      <c r="G1093" s="201">
        <f t="shared" ref="G1093:G1156" si="41">SUM(B1093:E1093)</f>
        <v>0</v>
      </c>
    </row>
    <row r="1094" spans="1:7" hidden="1">
      <c r="A1094" s="8" t="s">
        <v>1021</v>
      </c>
      <c r="B1094" s="203"/>
      <c r="C1094" s="204">
        <v>0</v>
      </c>
      <c r="D1094" s="205"/>
      <c r="E1094" s="229"/>
      <c r="F1094" s="191">
        <v>0</v>
      </c>
      <c r="G1094" s="201">
        <f t="shared" si="41"/>
        <v>0</v>
      </c>
    </row>
    <row r="1095" spans="1:7" hidden="1">
      <c r="A1095" s="8" t="s">
        <v>1022</v>
      </c>
      <c r="B1095" s="203"/>
      <c r="C1095" s="204">
        <v>0</v>
      </c>
      <c r="D1095" s="205"/>
      <c r="E1095" s="229"/>
      <c r="F1095" s="191">
        <v>0</v>
      </c>
      <c r="G1095" s="201">
        <f t="shared" si="41"/>
        <v>0</v>
      </c>
    </row>
    <row r="1096" spans="1:7" hidden="1">
      <c r="A1096" s="8" t="s">
        <v>1023</v>
      </c>
      <c r="B1096" s="203"/>
      <c r="C1096" s="204">
        <v>0</v>
      </c>
      <c r="D1096" s="205"/>
      <c r="E1096" s="229"/>
      <c r="F1096" s="191">
        <v>0</v>
      </c>
      <c r="G1096" s="201">
        <f t="shared" si="41"/>
        <v>0</v>
      </c>
    </row>
    <row r="1097" spans="1:7" hidden="1">
      <c r="A1097" s="8" t="s">
        <v>1024</v>
      </c>
      <c r="B1097" s="203"/>
      <c r="C1097" s="204">
        <v>0</v>
      </c>
      <c r="D1097" s="205"/>
      <c r="E1097" s="229"/>
      <c r="F1097" s="191">
        <v>0</v>
      </c>
      <c r="G1097" s="201">
        <f t="shared" si="41"/>
        <v>0</v>
      </c>
    </row>
    <row r="1098" spans="1:7" hidden="1">
      <c r="A1098" s="8" t="s">
        <v>1025</v>
      </c>
      <c r="B1098" s="203"/>
      <c r="C1098" s="204">
        <v>0</v>
      </c>
      <c r="D1098" s="205"/>
      <c r="E1098" s="229"/>
      <c r="F1098" s="191">
        <v>0</v>
      </c>
      <c r="G1098" s="201">
        <f t="shared" si="41"/>
        <v>0</v>
      </c>
    </row>
    <row r="1099" spans="1:7" hidden="1">
      <c r="A1099" s="8" t="s">
        <v>1026</v>
      </c>
      <c r="B1099" s="203"/>
      <c r="C1099" s="204">
        <v>0</v>
      </c>
      <c r="D1099" s="205"/>
      <c r="E1099" s="229"/>
      <c r="F1099" s="191">
        <v>0</v>
      </c>
      <c r="G1099" s="201">
        <f t="shared" si="41"/>
        <v>0</v>
      </c>
    </row>
    <row r="1100" spans="1:7" hidden="1">
      <c r="A1100" s="8" t="s">
        <v>1027</v>
      </c>
      <c r="B1100" s="203"/>
      <c r="C1100" s="204">
        <v>0</v>
      </c>
      <c r="D1100" s="205"/>
      <c r="E1100" s="229"/>
      <c r="F1100" s="191">
        <v>0</v>
      </c>
      <c r="G1100" s="201">
        <f t="shared" si="41"/>
        <v>0</v>
      </c>
    </row>
    <row r="1101" spans="1:7" hidden="1">
      <c r="A1101" s="8" t="s">
        <v>1028</v>
      </c>
      <c r="B1101" s="203"/>
      <c r="C1101" s="204">
        <v>0</v>
      </c>
      <c r="D1101" s="205"/>
      <c r="E1101" s="229"/>
      <c r="F1101" s="191">
        <v>0</v>
      </c>
      <c r="G1101" s="201">
        <f t="shared" si="41"/>
        <v>0</v>
      </c>
    </row>
    <row r="1102" spans="1:7" hidden="1">
      <c r="A1102" s="8" t="s">
        <v>1029</v>
      </c>
      <c r="B1102" s="203"/>
      <c r="C1102" s="204">
        <v>0</v>
      </c>
      <c r="D1102" s="205"/>
      <c r="E1102" s="229"/>
      <c r="F1102" s="191">
        <v>0</v>
      </c>
      <c r="G1102" s="201">
        <f t="shared" si="41"/>
        <v>0</v>
      </c>
    </row>
    <row r="1103" spans="1:7" hidden="1">
      <c r="A1103" s="8" t="s">
        <v>1030</v>
      </c>
      <c r="B1103" s="203"/>
      <c r="C1103" s="204">
        <v>0</v>
      </c>
      <c r="D1103" s="205"/>
      <c r="E1103" s="229"/>
      <c r="F1103" s="191">
        <v>0</v>
      </c>
      <c r="G1103" s="201">
        <f t="shared" si="41"/>
        <v>0</v>
      </c>
    </row>
    <row r="1104" spans="1:7" hidden="1">
      <c r="A1104" s="8" t="s">
        <v>192</v>
      </c>
      <c r="B1104" s="203"/>
      <c r="C1104" s="204">
        <v>0</v>
      </c>
      <c r="D1104" s="205"/>
      <c r="E1104" s="229"/>
      <c r="F1104" s="191">
        <v>0</v>
      </c>
      <c r="G1104" s="201">
        <f t="shared" si="41"/>
        <v>0</v>
      </c>
    </row>
    <row r="1105" spans="1:7" hidden="1">
      <c r="A1105" s="8" t="s">
        <v>193</v>
      </c>
      <c r="B1105" s="203"/>
      <c r="C1105" s="204">
        <v>0</v>
      </c>
      <c r="D1105" s="205"/>
      <c r="E1105" s="229"/>
      <c r="F1105" s="191">
        <v>0</v>
      </c>
      <c r="G1105" s="201">
        <f t="shared" si="41"/>
        <v>0</v>
      </c>
    </row>
    <row r="1106" spans="1:7" hidden="1">
      <c r="A1106" s="8" t="s">
        <v>194</v>
      </c>
      <c r="B1106" s="203"/>
      <c r="C1106" s="204">
        <v>0</v>
      </c>
      <c r="D1106" s="205"/>
      <c r="E1106" s="229"/>
      <c r="F1106" s="191">
        <v>0</v>
      </c>
      <c r="G1106" s="201">
        <f t="shared" si="41"/>
        <v>0</v>
      </c>
    </row>
    <row r="1107" spans="1:7" hidden="1">
      <c r="A1107" s="8" t="s">
        <v>1031</v>
      </c>
      <c r="B1107" s="203"/>
      <c r="C1107" s="204">
        <v>0</v>
      </c>
      <c r="D1107" s="205"/>
      <c r="E1107" s="229"/>
      <c r="F1107" s="191">
        <v>0</v>
      </c>
      <c r="G1107" s="201">
        <f t="shared" si="41"/>
        <v>0</v>
      </c>
    </row>
    <row r="1108" spans="1:7">
      <c r="A1108" s="8" t="s">
        <v>1032</v>
      </c>
      <c r="B1108" s="202">
        <f>SUM(B1109:B1121)</f>
        <v>234</v>
      </c>
      <c r="C1108" s="204">
        <v>603</v>
      </c>
      <c r="D1108" s="205">
        <f t="shared" ref="D1108:D1154" si="42">C1108/B1108</f>
        <v>2.5769000000000002</v>
      </c>
      <c r="E1108" s="229">
        <f>C1108/F1108</f>
        <v>2.5880000000000001</v>
      </c>
      <c r="F1108" s="191">
        <v>233</v>
      </c>
      <c r="G1108" s="201">
        <f t="shared" si="41"/>
        <v>842</v>
      </c>
    </row>
    <row r="1109" spans="1:7">
      <c r="A1109" s="8" t="s">
        <v>192</v>
      </c>
      <c r="B1109" s="203">
        <v>234</v>
      </c>
      <c r="C1109" s="204">
        <v>303</v>
      </c>
      <c r="D1109" s="205">
        <f t="shared" si="42"/>
        <v>1.2948999999999999</v>
      </c>
      <c r="E1109" s="229">
        <f>C1109/F1109</f>
        <v>1.3004</v>
      </c>
      <c r="F1109" s="191">
        <v>233</v>
      </c>
      <c r="G1109" s="201">
        <f t="shared" si="41"/>
        <v>540</v>
      </c>
    </row>
    <row r="1110" spans="1:7" hidden="1">
      <c r="A1110" s="8" t="s">
        <v>193</v>
      </c>
      <c r="B1110" s="203"/>
      <c r="C1110" s="204">
        <v>0</v>
      </c>
      <c r="D1110" s="205"/>
      <c r="E1110" s="229"/>
      <c r="F1110" s="191">
        <v>0</v>
      </c>
      <c r="G1110" s="201">
        <f t="shared" si="41"/>
        <v>0</v>
      </c>
    </row>
    <row r="1111" spans="1:7" hidden="1">
      <c r="A1111" s="8" t="s">
        <v>194</v>
      </c>
      <c r="B1111" s="203"/>
      <c r="C1111" s="204">
        <v>0</v>
      </c>
      <c r="D1111" s="205"/>
      <c r="E1111" s="229"/>
      <c r="F1111" s="191">
        <v>0</v>
      </c>
      <c r="G1111" s="201">
        <f t="shared" si="41"/>
        <v>0</v>
      </c>
    </row>
    <row r="1112" spans="1:7" hidden="1">
      <c r="A1112" s="8" t="s">
        <v>1033</v>
      </c>
      <c r="B1112" s="203"/>
      <c r="C1112" s="204">
        <v>0</v>
      </c>
      <c r="D1112" s="205"/>
      <c r="E1112" s="229"/>
      <c r="F1112" s="191">
        <v>0</v>
      </c>
      <c r="G1112" s="201">
        <f t="shared" si="41"/>
        <v>0</v>
      </c>
    </row>
    <row r="1113" spans="1:7" hidden="1">
      <c r="A1113" s="8" t="s">
        <v>1034</v>
      </c>
      <c r="B1113" s="203"/>
      <c r="C1113" s="204">
        <v>0</v>
      </c>
      <c r="D1113" s="205"/>
      <c r="E1113" s="229"/>
      <c r="F1113" s="191">
        <v>0</v>
      </c>
      <c r="G1113" s="201">
        <f t="shared" si="41"/>
        <v>0</v>
      </c>
    </row>
    <row r="1114" spans="1:7" hidden="1">
      <c r="A1114" s="8" t="s">
        <v>1035</v>
      </c>
      <c r="B1114" s="203"/>
      <c r="C1114" s="204">
        <v>0</v>
      </c>
      <c r="D1114" s="205"/>
      <c r="E1114" s="229"/>
      <c r="F1114" s="191">
        <v>0</v>
      </c>
      <c r="G1114" s="201">
        <f t="shared" si="41"/>
        <v>0</v>
      </c>
    </row>
    <row r="1115" spans="1:7" hidden="1">
      <c r="A1115" s="8" t="s">
        <v>1036</v>
      </c>
      <c r="B1115" s="203"/>
      <c r="C1115" s="204">
        <v>0</v>
      </c>
      <c r="D1115" s="205"/>
      <c r="E1115" s="229"/>
      <c r="F1115" s="191">
        <v>0</v>
      </c>
      <c r="G1115" s="201">
        <f t="shared" si="41"/>
        <v>0</v>
      </c>
    </row>
    <row r="1116" spans="1:7" hidden="1">
      <c r="A1116" s="8" t="s">
        <v>1037</v>
      </c>
      <c r="B1116" s="203"/>
      <c r="C1116" s="204">
        <v>0</v>
      </c>
      <c r="D1116" s="205"/>
      <c r="E1116" s="229"/>
      <c r="F1116" s="191">
        <v>0</v>
      </c>
      <c r="G1116" s="201">
        <f t="shared" si="41"/>
        <v>0</v>
      </c>
    </row>
    <row r="1117" spans="1:7" hidden="1">
      <c r="A1117" s="8" t="s">
        <v>1038</v>
      </c>
      <c r="B1117" s="203"/>
      <c r="C1117" s="204">
        <v>0</v>
      </c>
      <c r="D1117" s="205"/>
      <c r="E1117" s="229"/>
      <c r="F1117" s="191">
        <v>0</v>
      </c>
      <c r="G1117" s="201">
        <f t="shared" si="41"/>
        <v>0</v>
      </c>
    </row>
    <row r="1118" spans="1:7" hidden="1">
      <c r="A1118" s="8" t="s">
        <v>1039</v>
      </c>
      <c r="B1118" s="203"/>
      <c r="C1118" s="204">
        <v>0</v>
      </c>
      <c r="D1118" s="205"/>
      <c r="E1118" s="229"/>
      <c r="F1118" s="191">
        <v>0</v>
      </c>
      <c r="G1118" s="201">
        <f t="shared" si="41"/>
        <v>0</v>
      </c>
    </row>
    <row r="1119" spans="1:7" hidden="1">
      <c r="A1119" s="8" t="s">
        <v>984</v>
      </c>
      <c r="B1119" s="203"/>
      <c r="C1119" s="204">
        <v>0</v>
      </c>
      <c r="D1119" s="205"/>
      <c r="E1119" s="229"/>
      <c r="F1119" s="191">
        <v>0</v>
      </c>
      <c r="G1119" s="201">
        <f t="shared" si="41"/>
        <v>0</v>
      </c>
    </row>
    <row r="1120" spans="1:7" hidden="1">
      <c r="A1120" s="8" t="s">
        <v>1040</v>
      </c>
      <c r="B1120" s="203"/>
      <c r="C1120" s="204">
        <v>0</v>
      </c>
      <c r="D1120" s="205"/>
      <c r="E1120" s="229"/>
      <c r="F1120" s="191">
        <v>0</v>
      </c>
      <c r="G1120" s="201">
        <f t="shared" si="41"/>
        <v>0</v>
      </c>
    </row>
    <row r="1121" spans="1:7">
      <c r="A1121" s="8" t="s">
        <v>1041</v>
      </c>
      <c r="B1121" s="203"/>
      <c r="C1121" s="204">
        <v>300</v>
      </c>
      <c r="D1121" s="205"/>
      <c r="E1121" s="229"/>
      <c r="F1121" s="191">
        <v>0</v>
      </c>
      <c r="G1121" s="201">
        <f t="shared" si="41"/>
        <v>300</v>
      </c>
    </row>
    <row r="1122" spans="1:7">
      <c r="A1122" s="8" t="s">
        <v>1042</v>
      </c>
      <c r="B1122" s="202">
        <f>SUM(B1123:B1130)</f>
        <v>94</v>
      </c>
      <c r="C1122" s="204">
        <v>175</v>
      </c>
      <c r="D1122" s="205">
        <f t="shared" si="42"/>
        <v>1.8616999999999999</v>
      </c>
      <c r="E1122" s="229">
        <f>C1122/F1122</f>
        <v>0.95630000000000004</v>
      </c>
      <c r="F1122" s="191">
        <v>183</v>
      </c>
      <c r="G1122" s="201">
        <f t="shared" si="41"/>
        <v>272</v>
      </c>
    </row>
    <row r="1123" spans="1:7">
      <c r="A1123" s="8" t="s">
        <v>192</v>
      </c>
      <c r="B1123" s="203">
        <v>94</v>
      </c>
      <c r="C1123" s="204">
        <v>126</v>
      </c>
      <c r="D1123" s="205">
        <f t="shared" si="42"/>
        <v>1.3404</v>
      </c>
      <c r="E1123" s="229">
        <f>C1123/F1123</f>
        <v>1.1887000000000001</v>
      </c>
      <c r="F1123" s="191">
        <v>106</v>
      </c>
      <c r="G1123" s="201">
        <f t="shared" si="41"/>
        <v>223</v>
      </c>
    </row>
    <row r="1124" spans="1:7" hidden="1">
      <c r="A1124" s="8" t="s">
        <v>193</v>
      </c>
      <c r="B1124" s="203"/>
      <c r="C1124" s="204">
        <v>0</v>
      </c>
      <c r="D1124" s="205"/>
      <c r="E1124" s="229"/>
      <c r="F1124" s="191">
        <v>0</v>
      </c>
      <c r="G1124" s="201">
        <f t="shared" si="41"/>
        <v>0</v>
      </c>
    </row>
    <row r="1125" spans="1:7" hidden="1">
      <c r="A1125" s="8" t="s">
        <v>194</v>
      </c>
      <c r="B1125" s="203"/>
      <c r="C1125" s="204">
        <v>0</v>
      </c>
      <c r="D1125" s="205"/>
      <c r="E1125" s="229"/>
      <c r="F1125" s="191">
        <v>0</v>
      </c>
      <c r="G1125" s="201">
        <f t="shared" si="41"/>
        <v>0</v>
      </c>
    </row>
    <row r="1126" spans="1:7" hidden="1">
      <c r="A1126" s="8" t="s">
        <v>1043</v>
      </c>
      <c r="B1126" s="203"/>
      <c r="C1126" s="204">
        <v>0</v>
      </c>
      <c r="D1126" s="205"/>
      <c r="E1126" s="229"/>
      <c r="F1126" s="191">
        <v>0</v>
      </c>
      <c r="G1126" s="201">
        <f t="shared" si="41"/>
        <v>0</v>
      </c>
    </row>
    <row r="1127" spans="1:7" hidden="1">
      <c r="A1127" s="8" t="s">
        <v>1044</v>
      </c>
      <c r="B1127" s="203"/>
      <c r="C1127" s="204">
        <v>0</v>
      </c>
      <c r="D1127" s="205"/>
      <c r="E1127" s="229"/>
      <c r="F1127" s="191">
        <v>0</v>
      </c>
      <c r="G1127" s="201">
        <f t="shared" si="41"/>
        <v>0</v>
      </c>
    </row>
    <row r="1128" spans="1:7" hidden="1">
      <c r="A1128" s="8" t="s">
        <v>1045</v>
      </c>
      <c r="B1128" s="203"/>
      <c r="C1128" s="204">
        <v>0</v>
      </c>
      <c r="D1128" s="205"/>
      <c r="E1128" s="229"/>
      <c r="F1128" s="191">
        <v>0</v>
      </c>
      <c r="G1128" s="201">
        <f t="shared" si="41"/>
        <v>0</v>
      </c>
    </row>
    <row r="1129" spans="1:7" hidden="1">
      <c r="A1129" s="8" t="s">
        <v>1046</v>
      </c>
      <c r="B1129" s="203"/>
      <c r="C1129" s="204">
        <v>0</v>
      </c>
      <c r="D1129" s="205"/>
      <c r="E1129" s="229"/>
      <c r="F1129" s="191">
        <v>0</v>
      </c>
      <c r="G1129" s="201">
        <f t="shared" si="41"/>
        <v>0</v>
      </c>
    </row>
    <row r="1130" spans="1:7">
      <c r="A1130" s="8" t="s">
        <v>1047</v>
      </c>
      <c r="B1130" s="203"/>
      <c r="C1130" s="204">
        <v>49</v>
      </c>
      <c r="D1130" s="205"/>
      <c r="E1130" s="229">
        <f>C1130/F1130</f>
        <v>0.63639999999999997</v>
      </c>
      <c r="F1130" s="191">
        <v>77</v>
      </c>
      <c r="G1130" s="201">
        <f t="shared" si="41"/>
        <v>50</v>
      </c>
    </row>
    <row r="1131" spans="1:7" hidden="1">
      <c r="A1131" s="8" t="s">
        <v>1048</v>
      </c>
      <c r="B1131" s="203"/>
      <c r="C1131" s="204">
        <v>0</v>
      </c>
      <c r="D1131" s="205"/>
      <c r="E1131" s="229"/>
      <c r="F1131" s="191">
        <v>0</v>
      </c>
      <c r="G1131" s="201">
        <f t="shared" si="41"/>
        <v>0</v>
      </c>
    </row>
    <row r="1132" spans="1:7" hidden="1">
      <c r="A1132" s="8" t="s">
        <v>192</v>
      </c>
      <c r="B1132" s="203"/>
      <c r="C1132" s="204">
        <v>0</v>
      </c>
      <c r="D1132" s="205"/>
      <c r="E1132" s="229"/>
      <c r="F1132" s="191">
        <v>0</v>
      </c>
      <c r="G1132" s="201">
        <f t="shared" si="41"/>
        <v>0</v>
      </c>
    </row>
    <row r="1133" spans="1:7" hidden="1">
      <c r="A1133" s="8" t="s">
        <v>193</v>
      </c>
      <c r="B1133" s="203"/>
      <c r="C1133" s="204">
        <v>0</v>
      </c>
      <c r="D1133" s="205"/>
      <c r="E1133" s="229"/>
      <c r="F1133" s="191">
        <v>0</v>
      </c>
      <c r="G1133" s="201">
        <f t="shared" si="41"/>
        <v>0</v>
      </c>
    </row>
    <row r="1134" spans="1:7" hidden="1">
      <c r="A1134" s="8" t="s">
        <v>194</v>
      </c>
      <c r="B1134" s="203"/>
      <c r="C1134" s="204">
        <v>0</v>
      </c>
      <c r="D1134" s="205"/>
      <c r="E1134" s="229"/>
      <c r="F1134" s="191">
        <v>0</v>
      </c>
      <c r="G1134" s="201">
        <f t="shared" si="41"/>
        <v>0</v>
      </c>
    </row>
    <row r="1135" spans="1:7" hidden="1">
      <c r="A1135" s="8" t="s">
        <v>1049</v>
      </c>
      <c r="B1135" s="203"/>
      <c r="C1135" s="204">
        <v>0</v>
      </c>
      <c r="D1135" s="205"/>
      <c r="E1135" s="229"/>
      <c r="F1135" s="191">
        <v>0</v>
      </c>
      <c r="G1135" s="201">
        <f t="shared" si="41"/>
        <v>0</v>
      </c>
    </row>
    <row r="1136" spans="1:7" hidden="1">
      <c r="A1136" s="8" t="s">
        <v>1050</v>
      </c>
      <c r="B1136" s="203"/>
      <c r="C1136" s="204">
        <v>0</v>
      </c>
      <c r="D1136" s="205"/>
      <c r="E1136" s="229"/>
      <c r="F1136" s="191">
        <v>0</v>
      </c>
      <c r="G1136" s="201">
        <f t="shared" si="41"/>
        <v>0</v>
      </c>
    </row>
    <row r="1137" spans="1:7" hidden="1">
      <c r="A1137" s="8" t="s">
        <v>1051</v>
      </c>
      <c r="B1137" s="203"/>
      <c r="C1137" s="204">
        <v>0</v>
      </c>
      <c r="D1137" s="205"/>
      <c r="E1137" s="229"/>
      <c r="F1137" s="191">
        <v>0</v>
      </c>
      <c r="G1137" s="201">
        <f t="shared" si="41"/>
        <v>0</v>
      </c>
    </row>
    <row r="1138" spans="1:7">
      <c r="A1138" s="8" t="s">
        <v>1052</v>
      </c>
      <c r="B1138" s="202">
        <f>SUM(B1139:B1144)</f>
        <v>1109</v>
      </c>
      <c r="C1138" s="204">
        <v>3308</v>
      </c>
      <c r="D1138" s="205">
        <f t="shared" si="42"/>
        <v>2.9828999999999999</v>
      </c>
      <c r="E1138" s="229">
        <f>C1138/F1138</f>
        <v>0.95799999999999996</v>
      </c>
      <c r="F1138" s="191">
        <v>3453</v>
      </c>
      <c r="G1138" s="201">
        <f t="shared" si="41"/>
        <v>4421</v>
      </c>
    </row>
    <row r="1139" spans="1:7" hidden="1">
      <c r="A1139" s="8" t="s">
        <v>192</v>
      </c>
      <c r="B1139" s="203"/>
      <c r="C1139" s="204">
        <v>0</v>
      </c>
      <c r="D1139" s="205"/>
      <c r="E1139" s="229"/>
      <c r="F1139" s="191">
        <v>0</v>
      </c>
      <c r="G1139" s="201">
        <f t="shared" si="41"/>
        <v>0</v>
      </c>
    </row>
    <row r="1140" spans="1:7" hidden="1">
      <c r="A1140" s="8" t="s">
        <v>193</v>
      </c>
      <c r="B1140" s="203"/>
      <c r="C1140" s="204">
        <v>0</v>
      </c>
      <c r="D1140" s="205"/>
      <c r="E1140" s="229"/>
      <c r="F1140" s="191">
        <v>0</v>
      </c>
      <c r="G1140" s="201">
        <f t="shared" si="41"/>
        <v>0</v>
      </c>
    </row>
    <row r="1141" spans="1:7" hidden="1">
      <c r="A1141" s="8" t="s">
        <v>194</v>
      </c>
      <c r="B1141" s="203"/>
      <c r="C1141" s="204">
        <v>0</v>
      </c>
      <c r="D1141" s="205"/>
      <c r="E1141" s="229"/>
      <c r="F1141" s="191">
        <v>0</v>
      </c>
      <c r="G1141" s="201">
        <f t="shared" si="41"/>
        <v>0</v>
      </c>
    </row>
    <row r="1142" spans="1:7" hidden="1">
      <c r="A1142" s="8" t="s">
        <v>1053</v>
      </c>
      <c r="B1142" s="203"/>
      <c r="C1142" s="204">
        <v>0</v>
      </c>
      <c r="D1142" s="205"/>
      <c r="E1142" s="229"/>
      <c r="F1142" s="191">
        <v>0</v>
      </c>
      <c r="G1142" s="201">
        <f t="shared" si="41"/>
        <v>0</v>
      </c>
    </row>
    <row r="1143" spans="1:7">
      <c r="A1143" s="8" t="s">
        <v>1054</v>
      </c>
      <c r="B1143" s="203"/>
      <c r="C1143" s="204">
        <v>153</v>
      </c>
      <c r="D1143" s="205"/>
      <c r="E1143" s="229">
        <f>C1143/F1143</f>
        <v>0.153</v>
      </c>
      <c r="F1143" s="191">
        <v>1000</v>
      </c>
      <c r="G1143" s="201">
        <f t="shared" si="41"/>
        <v>153</v>
      </c>
    </row>
    <row r="1144" spans="1:7">
      <c r="A1144" s="8" t="s">
        <v>1055</v>
      </c>
      <c r="B1144" s="203">
        <v>1109</v>
      </c>
      <c r="C1144" s="204">
        <v>3155</v>
      </c>
      <c r="D1144" s="205">
        <f t="shared" si="42"/>
        <v>2.8449</v>
      </c>
      <c r="E1144" s="229">
        <f>C1144/F1144</f>
        <v>1.2862</v>
      </c>
      <c r="F1144" s="191">
        <v>2453</v>
      </c>
      <c r="G1144" s="201">
        <f t="shared" si="41"/>
        <v>4268</v>
      </c>
    </row>
    <row r="1145" spans="1:7">
      <c r="A1145" s="8" t="s">
        <v>1056</v>
      </c>
      <c r="B1145" s="203"/>
      <c r="C1145" s="204">
        <v>507</v>
      </c>
      <c r="D1145" s="205"/>
      <c r="E1145" s="229">
        <f>C1145/F1145</f>
        <v>0.66359999999999997</v>
      </c>
      <c r="F1145" s="191">
        <v>764</v>
      </c>
      <c r="G1145" s="201">
        <f t="shared" si="41"/>
        <v>508</v>
      </c>
    </row>
    <row r="1146" spans="1:7" hidden="1">
      <c r="A1146" s="8" t="s">
        <v>1057</v>
      </c>
      <c r="B1146" s="203"/>
      <c r="C1146" s="204">
        <v>0</v>
      </c>
      <c r="D1146" s="205"/>
      <c r="E1146" s="229"/>
      <c r="F1146" s="191">
        <v>0</v>
      </c>
      <c r="G1146" s="201">
        <f t="shared" si="41"/>
        <v>0</v>
      </c>
    </row>
    <row r="1147" spans="1:7" hidden="1">
      <c r="A1147" s="8" t="s">
        <v>1058</v>
      </c>
      <c r="B1147" s="203"/>
      <c r="C1147" s="204">
        <v>0</v>
      </c>
      <c r="D1147" s="205"/>
      <c r="E1147" s="229"/>
      <c r="F1147" s="191">
        <v>0</v>
      </c>
      <c r="G1147" s="201">
        <f t="shared" si="41"/>
        <v>0</v>
      </c>
    </row>
    <row r="1148" spans="1:7" hidden="1">
      <c r="A1148" s="8" t="s">
        <v>1059</v>
      </c>
      <c r="B1148" s="203"/>
      <c r="C1148" s="204">
        <v>0</v>
      </c>
      <c r="D1148" s="205"/>
      <c r="E1148" s="229"/>
      <c r="F1148" s="191">
        <v>0</v>
      </c>
      <c r="G1148" s="201">
        <f t="shared" si="41"/>
        <v>0</v>
      </c>
    </row>
    <row r="1149" spans="1:7" hidden="1">
      <c r="A1149" s="8" t="s">
        <v>1060</v>
      </c>
      <c r="B1149" s="203"/>
      <c r="C1149" s="204">
        <v>0</v>
      </c>
      <c r="D1149" s="205"/>
      <c r="E1149" s="229"/>
      <c r="F1149" s="191">
        <v>0</v>
      </c>
      <c r="G1149" s="201">
        <f t="shared" si="41"/>
        <v>0</v>
      </c>
    </row>
    <row r="1150" spans="1:7" hidden="1">
      <c r="A1150" s="8" t="s">
        <v>1061</v>
      </c>
      <c r="B1150" s="203"/>
      <c r="C1150" s="204">
        <v>0</v>
      </c>
      <c r="D1150" s="205"/>
      <c r="E1150" s="229"/>
      <c r="F1150" s="191">
        <v>0</v>
      </c>
      <c r="G1150" s="201">
        <f t="shared" si="41"/>
        <v>0</v>
      </c>
    </row>
    <row r="1151" spans="1:7">
      <c r="A1151" s="8" t="s">
        <v>1062</v>
      </c>
      <c r="B1151" s="203"/>
      <c r="C1151" s="204">
        <v>507</v>
      </c>
      <c r="D1151" s="205"/>
      <c r="E1151" s="229">
        <f>C1151/F1151</f>
        <v>0.66359999999999997</v>
      </c>
      <c r="F1151" s="191">
        <v>764</v>
      </c>
      <c r="G1151" s="201">
        <f t="shared" si="41"/>
        <v>508</v>
      </c>
    </row>
    <row r="1152" spans="1:7">
      <c r="A1152" s="8" t="s">
        <v>1063</v>
      </c>
      <c r="B1152" s="202">
        <f>B1153+B1163+B1170+B1176</f>
        <v>537</v>
      </c>
      <c r="C1152" s="204">
        <v>1363</v>
      </c>
      <c r="D1152" s="205">
        <f t="shared" si="42"/>
        <v>2.5381999999999998</v>
      </c>
      <c r="E1152" s="229">
        <f>C1152/F1152</f>
        <v>0.87880000000000003</v>
      </c>
      <c r="F1152" s="191">
        <v>1551</v>
      </c>
      <c r="G1152" s="201">
        <f t="shared" si="41"/>
        <v>1903</v>
      </c>
    </row>
    <row r="1153" spans="1:7">
      <c r="A1153" s="8" t="s">
        <v>1064</v>
      </c>
      <c r="B1153" s="202">
        <f>SUM(B1154:B1162)</f>
        <v>182</v>
      </c>
      <c r="C1153" s="204">
        <v>340</v>
      </c>
      <c r="D1153" s="205">
        <f t="shared" si="42"/>
        <v>1.8681000000000001</v>
      </c>
      <c r="E1153" s="229">
        <f>C1153/F1153</f>
        <v>1.1409</v>
      </c>
      <c r="F1153" s="191">
        <v>298</v>
      </c>
      <c r="G1153" s="201">
        <f t="shared" si="41"/>
        <v>525</v>
      </c>
    </row>
    <row r="1154" spans="1:7">
      <c r="A1154" s="8" t="s">
        <v>192</v>
      </c>
      <c r="B1154" s="203">
        <v>182</v>
      </c>
      <c r="C1154" s="204">
        <v>249</v>
      </c>
      <c r="D1154" s="205">
        <f t="shared" si="42"/>
        <v>1.3681000000000001</v>
      </c>
      <c r="E1154" s="229">
        <f>C1154/F1154</f>
        <v>1.1800999999999999</v>
      </c>
      <c r="F1154" s="191">
        <v>211</v>
      </c>
      <c r="G1154" s="201">
        <f t="shared" si="41"/>
        <v>434</v>
      </c>
    </row>
    <row r="1155" spans="1:7" hidden="1">
      <c r="A1155" s="8" t="s">
        <v>193</v>
      </c>
      <c r="B1155" s="203"/>
      <c r="C1155" s="204">
        <v>0</v>
      </c>
      <c r="D1155" s="205"/>
      <c r="E1155" s="229"/>
      <c r="F1155" s="191">
        <v>0</v>
      </c>
      <c r="G1155" s="201">
        <f t="shared" si="41"/>
        <v>0</v>
      </c>
    </row>
    <row r="1156" spans="1:7" hidden="1">
      <c r="A1156" s="8" t="s">
        <v>194</v>
      </c>
      <c r="B1156" s="203"/>
      <c r="C1156" s="204">
        <v>0</v>
      </c>
      <c r="D1156" s="205"/>
      <c r="E1156" s="229"/>
      <c r="F1156" s="191">
        <v>0</v>
      </c>
      <c r="G1156" s="201">
        <f t="shared" si="41"/>
        <v>0</v>
      </c>
    </row>
    <row r="1157" spans="1:7" hidden="1">
      <c r="A1157" s="8" t="s">
        <v>1065</v>
      </c>
      <c r="B1157" s="203"/>
      <c r="C1157" s="204">
        <v>0</v>
      </c>
      <c r="D1157" s="205"/>
      <c r="E1157" s="229"/>
      <c r="F1157" s="191">
        <v>0</v>
      </c>
      <c r="G1157" s="201">
        <f t="shared" ref="G1157:G1220" si="43">SUM(B1157:E1157)</f>
        <v>0</v>
      </c>
    </row>
    <row r="1158" spans="1:7" hidden="1">
      <c r="A1158" s="8" t="s">
        <v>1066</v>
      </c>
      <c r="B1158" s="203"/>
      <c r="C1158" s="204">
        <v>0</v>
      </c>
      <c r="D1158" s="205"/>
      <c r="E1158" s="229"/>
      <c r="F1158" s="191">
        <v>0</v>
      </c>
      <c r="G1158" s="201">
        <f t="shared" si="43"/>
        <v>0</v>
      </c>
    </row>
    <row r="1159" spans="1:7" hidden="1">
      <c r="A1159" s="8" t="s">
        <v>1067</v>
      </c>
      <c r="B1159" s="203"/>
      <c r="C1159" s="204">
        <v>0</v>
      </c>
      <c r="D1159" s="205"/>
      <c r="E1159" s="229"/>
      <c r="F1159" s="191">
        <v>0</v>
      </c>
      <c r="G1159" s="201">
        <f t="shared" si="43"/>
        <v>0</v>
      </c>
    </row>
    <row r="1160" spans="1:7" hidden="1">
      <c r="A1160" s="8" t="s">
        <v>1068</v>
      </c>
      <c r="B1160" s="203"/>
      <c r="C1160" s="204">
        <v>0</v>
      </c>
      <c r="D1160" s="205"/>
      <c r="E1160" s="229"/>
      <c r="F1160" s="191">
        <v>0</v>
      </c>
      <c r="G1160" s="201">
        <f t="shared" si="43"/>
        <v>0</v>
      </c>
    </row>
    <row r="1161" spans="1:7" hidden="1">
      <c r="A1161" s="8" t="s">
        <v>201</v>
      </c>
      <c r="B1161" s="203"/>
      <c r="C1161" s="204">
        <v>0</v>
      </c>
      <c r="D1161" s="205"/>
      <c r="E1161" s="229"/>
      <c r="F1161" s="191">
        <v>0</v>
      </c>
      <c r="G1161" s="201">
        <f t="shared" si="43"/>
        <v>0</v>
      </c>
    </row>
    <row r="1162" spans="1:7">
      <c r="A1162" s="8" t="s">
        <v>1069</v>
      </c>
      <c r="B1162" s="203"/>
      <c r="C1162" s="204">
        <v>91</v>
      </c>
      <c r="D1162" s="205"/>
      <c r="E1162" s="229">
        <f>C1162/F1162</f>
        <v>1.046</v>
      </c>
      <c r="F1162" s="191">
        <v>87</v>
      </c>
      <c r="G1162" s="201">
        <f t="shared" si="43"/>
        <v>92</v>
      </c>
    </row>
    <row r="1163" spans="1:7">
      <c r="A1163" s="8" t="s">
        <v>1070</v>
      </c>
      <c r="B1163" s="202">
        <f>SUM(B1164:B1169)</f>
        <v>228</v>
      </c>
      <c r="C1163" s="204">
        <v>483</v>
      </c>
      <c r="D1163" s="205">
        <f t="shared" ref="D1163:D1220" si="44">C1163/B1163</f>
        <v>2.1183999999999998</v>
      </c>
      <c r="E1163" s="229">
        <f>C1163/F1163</f>
        <v>1.2290000000000001</v>
      </c>
      <c r="F1163" s="191">
        <v>393</v>
      </c>
      <c r="G1163" s="201">
        <f t="shared" si="43"/>
        <v>714</v>
      </c>
    </row>
    <row r="1164" spans="1:7" ht="16.149999999999999" customHeight="1">
      <c r="A1164" s="8" t="s">
        <v>192</v>
      </c>
      <c r="B1164" s="203">
        <v>228</v>
      </c>
      <c r="C1164" s="204">
        <v>147</v>
      </c>
      <c r="D1164" s="205">
        <f t="shared" si="44"/>
        <v>0.64470000000000005</v>
      </c>
      <c r="E1164" s="229">
        <f>C1164/F1164</f>
        <v>1.1484000000000001</v>
      </c>
      <c r="F1164" s="191">
        <v>128</v>
      </c>
      <c r="G1164" s="201">
        <f t="shared" si="43"/>
        <v>377</v>
      </c>
    </row>
    <row r="1165" spans="1:7" hidden="1">
      <c r="A1165" s="8" t="s">
        <v>193</v>
      </c>
      <c r="B1165" s="203"/>
      <c r="C1165" s="204">
        <v>0</v>
      </c>
      <c r="D1165" s="205"/>
      <c r="E1165" s="229"/>
      <c r="F1165" s="191">
        <v>0</v>
      </c>
      <c r="G1165" s="201">
        <f t="shared" si="43"/>
        <v>0</v>
      </c>
    </row>
    <row r="1166" spans="1:7" hidden="1">
      <c r="A1166" s="8" t="s">
        <v>194</v>
      </c>
      <c r="B1166" s="203"/>
      <c r="C1166" s="204">
        <v>0</v>
      </c>
      <c r="D1166" s="205"/>
      <c r="E1166" s="229"/>
      <c r="F1166" s="191">
        <v>0</v>
      </c>
      <c r="G1166" s="201">
        <f t="shared" si="43"/>
        <v>0</v>
      </c>
    </row>
    <row r="1167" spans="1:7">
      <c r="A1167" s="8" t="s">
        <v>1071</v>
      </c>
      <c r="B1167" s="203"/>
      <c r="C1167" s="204">
        <v>26</v>
      </c>
      <c r="D1167" s="205"/>
      <c r="E1167" s="229">
        <f>C1167/F1167</f>
        <v>3.25</v>
      </c>
      <c r="F1167" s="191">
        <v>8</v>
      </c>
      <c r="G1167" s="201">
        <f t="shared" si="43"/>
        <v>29</v>
      </c>
    </row>
    <row r="1168" spans="1:7" hidden="1">
      <c r="A1168" s="8" t="s">
        <v>1072</v>
      </c>
      <c r="B1168" s="203"/>
      <c r="C1168" s="204">
        <v>0</v>
      </c>
      <c r="D1168" s="205"/>
      <c r="E1168" s="229"/>
      <c r="F1168" s="191">
        <v>0</v>
      </c>
      <c r="G1168" s="201">
        <f t="shared" si="43"/>
        <v>0</v>
      </c>
    </row>
    <row r="1169" spans="1:7">
      <c r="A1169" s="8" t="s">
        <v>1073</v>
      </c>
      <c r="B1169" s="203"/>
      <c r="C1169" s="204">
        <v>310</v>
      </c>
      <c r="D1169" s="205"/>
      <c r="E1169" s="229">
        <f>C1169/F1169</f>
        <v>1.2061999999999999</v>
      </c>
      <c r="F1169" s="191">
        <v>257</v>
      </c>
      <c r="G1169" s="201">
        <f t="shared" si="43"/>
        <v>311</v>
      </c>
    </row>
    <row r="1170" spans="1:7">
      <c r="A1170" s="8" t="s">
        <v>1074</v>
      </c>
      <c r="B1170" s="202">
        <f>SUM(B1171:B1175)</f>
        <v>127</v>
      </c>
      <c r="C1170" s="204">
        <v>503</v>
      </c>
      <c r="D1170" s="205">
        <f t="shared" si="44"/>
        <v>3.9605999999999999</v>
      </c>
      <c r="E1170" s="229">
        <f>C1170/F1170</f>
        <v>0.58489999999999998</v>
      </c>
      <c r="F1170" s="191">
        <v>860</v>
      </c>
      <c r="G1170" s="201">
        <f t="shared" si="43"/>
        <v>635</v>
      </c>
    </row>
    <row r="1171" spans="1:7">
      <c r="A1171" s="8" t="s">
        <v>192</v>
      </c>
      <c r="B1171" s="203">
        <v>127</v>
      </c>
      <c r="C1171" s="204">
        <v>163</v>
      </c>
      <c r="D1171" s="205">
        <f t="shared" si="44"/>
        <v>1.2835000000000001</v>
      </c>
      <c r="E1171" s="229">
        <f>C1171/F1171</f>
        <v>1.4818</v>
      </c>
      <c r="F1171" s="191">
        <v>110</v>
      </c>
      <c r="G1171" s="201">
        <f t="shared" si="43"/>
        <v>293</v>
      </c>
    </row>
    <row r="1172" spans="1:7" hidden="1">
      <c r="A1172" s="8" t="s">
        <v>193</v>
      </c>
      <c r="B1172" s="203"/>
      <c r="C1172" s="204">
        <v>0</v>
      </c>
      <c r="D1172" s="205"/>
      <c r="E1172" s="229"/>
      <c r="F1172" s="191">
        <v>0</v>
      </c>
      <c r="G1172" s="201">
        <f t="shared" si="43"/>
        <v>0</v>
      </c>
    </row>
    <row r="1173" spans="1:7" hidden="1">
      <c r="A1173" s="8" t="s">
        <v>194</v>
      </c>
      <c r="B1173" s="203"/>
      <c r="C1173" s="204">
        <v>0</v>
      </c>
      <c r="D1173" s="205"/>
      <c r="E1173" s="229"/>
      <c r="F1173" s="191">
        <v>0</v>
      </c>
      <c r="G1173" s="201">
        <f t="shared" si="43"/>
        <v>0</v>
      </c>
    </row>
    <row r="1174" spans="1:7" hidden="1">
      <c r="A1174" s="8" t="s">
        <v>1075</v>
      </c>
      <c r="B1174" s="203"/>
      <c r="C1174" s="204">
        <v>0</v>
      </c>
      <c r="D1174" s="205"/>
      <c r="E1174" s="229"/>
      <c r="F1174" s="191">
        <v>0</v>
      </c>
      <c r="G1174" s="201">
        <f t="shared" si="43"/>
        <v>0</v>
      </c>
    </row>
    <row r="1175" spans="1:7">
      <c r="A1175" s="8" t="s">
        <v>1076</v>
      </c>
      <c r="B1175" s="203"/>
      <c r="C1175" s="204">
        <v>340</v>
      </c>
      <c r="D1175" s="205"/>
      <c r="E1175" s="229">
        <f>C1175/F1175</f>
        <v>0.45329999999999998</v>
      </c>
      <c r="F1175" s="191">
        <v>750</v>
      </c>
      <c r="G1175" s="201">
        <f t="shared" si="43"/>
        <v>340</v>
      </c>
    </row>
    <row r="1176" spans="1:7">
      <c r="A1176" s="8" t="s">
        <v>1077</v>
      </c>
      <c r="B1176" s="203"/>
      <c r="C1176" s="204">
        <v>37</v>
      </c>
      <c r="D1176" s="205"/>
      <c r="E1176" s="229"/>
      <c r="F1176" s="191">
        <v>0</v>
      </c>
      <c r="G1176" s="201">
        <f t="shared" si="43"/>
        <v>37</v>
      </c>
    </row>
    <row r="1177" spans="1:7" hidden="1">
      <c r="A1177" s="8" t="s">
        <v>1078</v>
      </c>
      <c r="B1177" s="203"/>
      <c r="C1177" s="204">
        <v>0</v>
      </c>
      <c r="D1177" s="205"/>
      <c r="E1177" s="229"/>
      <c r="F1177" s="191">
        <v>0</v>
      </c>
      <c r="G1177" s="201">
        <f t="shared" si="43"/>
        <v>0</v>
      </c>
    </row>
    <row r="1178" spans="1:7">
      <c r="A1178" s="8" t="s">
        <v>1079</v>
      </c>
      <c r="B1178" s="203"/>
      <c r="C1178" s="204">
        <v>37</v>
      </c>
      <c r="D1178" s="205"/>
      <c r="E1178" s="229"/>
      <c r="F1178" s="191">
        <v>0</v>
      </c>
      <c r="G1178" s="201">
        <f t="shared" si="43"/>
        <v>37</v>
      </c>
    </row>
    <row r="1179" spans="1:7">
      <c r="A1179" s="8" t="s">
        <v>1080</v>
      </c>
      <c r="B1179" s="203"/>
      <c r="C1179" s="204">
        <v>12</v>
      </c>
      <c r="D1179" s="205"/>
      <c r="E1179" s="229">
        <f>C1179/F1179</f>
        <v>0.1101</v>
      </c>
      <c r="F1179" s="191">
        <v>109</v>
      </c>
      <c r="G1179" s="201">
        <f t="shared" si="43"/>
        <v>12</v>
      </c>
    </row>
    <row r="1180" spans="1:7" hidden="1">
      <c r="A1180" s="8" t="s">
        <v>1081</v>
      </c>
      <c r="B1180" s="203"/>
      <c r="C1180" s="204">
        <v>0</v>
      </c>
      <c r="D1180" s="205"/>
      <c r="E1180" s="229"/>
      <c r="F1180" s="191">
        <v>0</v>
      </c>
      <c r="G1180" s="201">
        <f t="shared" si="43"/>
        <v>0</v>
      </c>
    </row>
    <row r="1181" spans="1:7" hidden="1">
      <c r="A1181" s="8" t="s">
        <v>192</v>
      </c>
      <c r="B1181" s="203"/>
      <c r="C1181" s="204">
        <v>0</v>
      </c>
      <c r="D1181" s="205"/>
      <c r="E1181" s="229"/>
      <c r="F1181" s="191">
        <v>0</v>
      </c>
      <c r="G1181" s="201">
        <f t="shared" si="43"/>
        <v>0</v>
      </c>
    </row>
    <row r="1182" spans="1:7" hidden="1">
      <c r="A1182" s="8" t="s">
        <v>193</v>
      </c>
      <c r="B1182" s="203"/>
      <c r="C1182" s="204">
        <v>0</v>
      </c>
      <c r="D1182" s="205"/>
      <c r="E1182" s="229"/>
      <c r="F1182" s="191">
        <v>0</v>
      </c>
      <c r="G1182" s="201">
        <f t="shared" si="43"/>
        <v>0</v>
      </c>
    </row>
    <row r="1183" spans="1:7" hidden="1">
      <c r="A1183" s="8" t="s">
        <v>194</v>
      </c>
      <c r="B1183" s="203"/>
      <c r="C1183" s="204">
        <v>0</v>
      </c>
      <c r="D1183" s="205"/>
      <c r="E1183" s="229"/>
      <c r="F1183" s="191">
        <v>0</v>
      </c>
      <c r="G1183" s="201">
        <f t="shared" si="43"/>
        <v>0</v>
      </c>
    </row>
    <row r="1184" spans="1:7" hidden="1">
      <c r="A1184" s="8" t="s">
        <v>1082</v>
      </c>
      <c r="B1184" s="203"/>
      <c r="C1184" s="204">
        <v>0</v>
      </c>
      <c r="D1184" s="205"/>
      <c r="E1184" s="229"/>
      <c r="F1184" s="191">
        <v>0</v>
      </c>
      <c r="G1184" s="201">
        <f t="shared" si="43"/>
        <v>0</v>
      </c>
    </row>
    <row r="1185" spans="1:7" hidden="1">
      <c r="A1185" s="8" t="s">
        <v>201</v>
      </c>
      <c r="B1185" s="203"/>
      <c r="C1185" s="204">
        <v>0</v>
      </c>
      <c r="D1185" s="205"/>
      <c r="E1185" s="229"/>
      <c r="F1185" s="191">
        <v>0</v>
      </c>
      <c r="G1185" s="201">
        <f t="shared" si="43"/>
        <v>0</v>
      </c>
    </row>
    <row r="1186" spans="1:7" hidden="1">
      <c r="A1186" s="8" t="s">
        <v>1083</v>
      </c>
      <c r="B1186" s="203"/>
      <c r="C1186" s="204">
        <v>0</v>
      </c>
      <c r="D1186" s="205"/>
      <c r="E1186" s="229"/>
      <c r="F1186" s="191">
        <v>0</v>
      </c>
      <c r="G1186" s="201">
        <f t="shared" si="43"/>
        <v>0</v>
      </c>
    </row>
    <row r="1187" spans="1:7" hidden="1">
      <c r="A1187" s="8" t="s">
        <v>1084</v>
      </c>
      <c r="B1187" s="203"/>
      <c r="C1187" s="204">
        <v>0</v>
      </c>
      <c r="D1187" s="205"/>
      <c r="E1187" s="229"/>
      <c r="F1187" s="191">
        <v>39</v>
      </c>
      <c r="G1187" s="201">
        <f t="shared" si="43"/>
        <v>0</v>
      </c>
    </row>
    <row r="1188" spans="1:7" hidden="1">
      <c r="A1188" s="8" t="s">
        <v>1085</v>
      </c>
      <c r="B1188" s="203"/>
      <c r="C1188" s="204">
        <v>0</v>
      </c>
      <c r="D1188" s="205"/>
      <c r="E1188" s="229"/>
      <c r="F1188" s="191">
        <v>0</v>
      </c>
      <c r="G1188" s="201">
        <f t="shared" si="43"/>
        <v>0</v>
      </c>
    </row>
    <row r="1189" spans="1:7" hidden="1">
      <c r="A1189" s="8" t="s">
        <v>1086</v>
      </c>
      <c r="B1189" s="203"/>
      <c r="C1189" s="204">
        <v>0</v>
      </c>
      <c r="D1189" s="205"/>
      <c r="E1189" s="229"/>
      <c r="F1189" s="191">
        <v>0</v>
      </c>
      <c r="G1189" s="201">
        <f t="shared" si="43"/>
        <v>0</v>
      </c>
    </row>
    <row r="1190" spans="1:7" hidden="1">
      <c r="A1190" s="8" t="s">
        <v>1087</v>
      </c>
      <c r="B1190" s="203"/>
      <c r="C1190" s="204">
        <v>0</v>
      </c>
      <c r="D1190" s="205"/>
      <c r="E1190" s="229"/>
      <c r="F1190" s="191">
        <v>0</v>
      </c>
      <c r="G1190" s="201">
        <f t="shared" si="43"/>
        <v>0</v>
      </c>
    </row>
    <row r="1191" spans="1:7" hidden="1">
      <c r="A1191" s="8" t="s">
        <v>1088</v>
      </c>
      <c r="B1191" s="203"/>
      <c r="C1191" s="204">
        <v>0</v>
      </c>
      <c r="D1191" s="205"/>
      <c r="E1191" s="229"/>
      <c r="F1191" s="191">
        <v>0</v>
      </c>
      <c r="G1191" s="201">
        <f t="shared" si="43"/>
        <v>0</v>
      </c>
    </row>
    <row r="1192" spans="1:7" hidden="1">
      <c r="A1192" s="8" t="s">
        <v>1089</v>
      </c>
      <c r="B1192" s="203"/>
      <c r="C1192" s="204">
        <v>0</v>
      </c>
      <c r="D1192" s="205"/>
      <c r="E1192" s="229"/>
      <c r="F1192" s="191">
        <v>0</v>
      </c>
      <c r="G1192" s="201">
        <f t="shared" si="43"/>
        <v>0</v>
      </c>
    </row>
    <row r="1193" spans="1:7" hidden="1">
      <c r="A1193" s="8" t="s">
        <v>1090</v>
      </c>
      <c r="B1193" s="203"/>
      <c r="C1193" s="204">
        <v>0</v>
      </c>
      <c r="D1193" s="205"/>
      <c r="E1193" s="229"/>
      <c r="F1193" s="191">
        <v>0</v>
      </c>
      <c r="G1193" s="201">
        <f t="shared" si="43"/>
        <v>0</v>
      </c>
    </row>
    <row r="1194" spans="1:7" hidden="1">
      <c r="A1194" s="8" t="s">
        <v>1091</v>
      </c>
      <c r="B1194" s="203"/>
      <c r="C1194" s="204">
        <v>0</v>
      </c>
      <c r="D1194" s="205"/>
      <c r="E1194" s="229"/>
      <c r="F1194" s="191">
        <v>0</v>
      </c>
      <c r="G1194" s="201">
        <f t="shared" si="43"/>
        <v>0</v>
      </c>
    </row>
    <row r="1195" spans="1:7" hidden="1">
      <c r="A1195" s="8" t="s">
        <v>1092</v>
      </c>
      <c r="B1195" s="203"/>
      <c r="C1195" s="204">
        <v>0</v>
      </c>
      <c r="D1195" s="205"/>
      <c r="E1195" s="229"/>
      <c r="F1195" s="191">
        <v>0</v>
      </c>
      <c r="G1195" s="201">
        <f t="shared" si="43"/>
        <v>0</v>
      </c>
    </row>
    <row r="1196" spans="1:7" hidden="1">
      <c r="A1196" s="8" t="s">
        <v>1093</v>
      </c>
      <c r="B1196" s="203"/>
      <c r="C1196" s="204">
        <v>0</v>
      </c>
      <c r="D1196" s="205"/>
      <c r="E1196" s="229"/>
      <c r="F1196" s="191">
        <v>39</v>
      </c>
      <c r="G1196" s="201">
        <f t="shared" si="43"/>
        <v>0</v>
      </c>
    </row>
    <row r="1197" spans="1:7" hidden="1">
      <c r="A1197" s="8" t="s">
        <v>1094</v>
      </c>
      <c r="B1197" s="203"/>
      <c r="C1197" s="204">
        <v>0</v>
      </c>
      <c r="D1197" s="205"/>
      <c r="E1197" s="229"/>
      <c r="F1197" s="191">
        <v>0</v>
      </c>
      <c r="G1197" s="201">
        <f t="shared" si="43"/>
        <v>0</v>
      </c>
    </row>
    <row r="1198" spans="1:7" hidden="1">
      <c r="A1198" s="8" t="s">
        <v>1095</v>
      </c>
      <c r="B1198" s="203"/>
      <c r="C1198" s="204">
        <v>0</v>
      </c>
      <c r="D1198" s="205"/>
      <c r="E1198" s="229"/>
      <c r="F1198" s="191">
        <v>0</v>
      </c>
      <c r="G1198" s="201">
        <f t="shared" si="43"/>
        <v>0</v>
      </c>
    </row>
    <row r="1199" spans="1:7" hidden="1">
      <c r="A1199" s="8" t="s">
        <v>1096</v>
      </c>
      <c r="B1199" s="203"/>
      <c r="C1199" s="204">
        <v>0</v>
      </c>
      <c r="D1199" s="205"/>
      <c r="E1199" s="229"/>
      <c r="F1199" s="191">
        <v>0</v>
      </c>
      <c r="G1199" s="201">
        <f t="shared" si="43"/>
        <v>0</v>
      </c>
    </row>
    <row r="1200" spans="1:7" hidden="1">
      <c r="A1200" s="8" t="s">
        <v>1097</v>
      </c>
      <c r="B1200" s="203"/>
      <c r="C1200" s="204">
        <v>0</v>
      </c>
      <c r="D1200" s="205"/>
      <c r="E1200" s="229"/>
      <c r="F1200" s="191">
        <v>0</v>
      </c>
      <c r="G1200" s="201">
        <f t="shared" si="43"/>
        <v>0</v>
      </c>
    </row>
    <row r="1201" spans="1:7" hidden="1">
      <c r="A1201" s="8" t="s">
        <v>1098</v>
      </c>
      <c r="B1201" s="203"/>
      <c r="C1201" s="204">
        <v>0</v>
      </c>
      <c r="D1201" s="205"/>
      <c r="E1201" s="229"/>
      <c r="F1201" s="191">
        <v>0</v>
      </c>
      <c r="G1201" s="201">
        <f t="shared" si="43"/>
        <v>0</v>
      </c>
    </row>
    <row r="1202" spans="1:7" hidden="1">
      <c r="A1202" s="8" t="s">
        <v>1099</v>
      </c>
      <c r="B1202" s="203"/>
      <c r="C1202" s="204">
        <v>0</v>
      </c>
      <c r="D1202" s="205"/>
      <c r="E1202" s="229"/>
      <c r="F1202" s="191">
        <v>0</v>
      </c>
      <c r="G1202" s="201">
        <f t="shared" si="43"/>
        <v>0</v>
      </c>
    </row>
    <row r="1203" spans="1:7" hidden="1">
      <c r="A1203" s="8" t="s">
        <v>1100</v>
      </c>
      <c r="B1203" s="203"/>
      <c r="C1203" s="204">
        <v>0</v>
      </c>
      <c r="D1203" s="205"/>
      <c r="E1203" s="229"/>
      <c r="F1203" s="191">
        <v>0</v>
      </c>
      <c r="G1203" s="201">
        <f t="shared" si="43"/>
        <v>0</v>
      </c>
    </row>
    <row r="1204" spans="1:7" hidden="1">
      <c r="A1204" s="8" t="s">
        <v>1101</v>
      </c>
      <c r="B1204" s="203"/>
      <c r="C1204" s="204">
        <v>0</v>
      </c>
      <c r="D1204" s="205"/>
      <c r="E1204" s="229"/>
      <c r="F1204" s="191">
        <v>0</v>
      </c>
      <c r="G1204" s="201">
        <f t="shared" si="43"/>
        <v>0</v>
      </c>
    </row>
    <row r="1205" spans="1:7" hidden="1">
      <c r="A1205" s="8" t="s">
        <v>1102</v>
      </c>
      <c r="B1205" s="203"/>
      <c r="C1205" s="204">
        <v>0</v>
      </c>
      <c r="D1205" s="205"/>
      <c r="E1205" s="229"/>
      <c r="F1205" s="191">
        <v>0</v>
      </c>
      <c r="G1205" s="201">
        <f t="shared" si="43"/>
        <v>0</v>
      </c>
    </row>
    <row r="1206" spans="1:7">
      <c r="A1206" s="8" t="s">
        <v>1103</v>
      </c>
      <c r="B1206" s="203"/>
      <c r="C1206" s="204">
        <v>12</v>
      </c>
      <c r="D1206" s="205"/>
      <c r="E1206" s="229">
        <f>C1206/F1206</f>
        <v>0.1714</v>
      </c>
      <c r="F1206" s="191">
        <v>70</v>
      </c>
      <c r="G1206" s="201">
        <f t="shared" si="43"/>
        <v>12</v>
      </c>
    </row>
    <row r="1207" spans="1:7">
      <c r="A1207" s="8" t="s">
        <v>1104</v>
      </c>
      <c r="B1207" s="203"/>
      <c r="C1207" s="204">
        <v>12</v>
      </c>
      <c r="D1207" s="205"/>
      <c r="E1207" s="229">
        <f>C1207/F1207</f>
        <v>0.1714</v>
      </c>
      <c r="F1207" s="191">
        <v>70</v>
      </c>
      <c r="G1207" s="201">
        <f t="shared" si="43"/>
        <v>12</v>
      </c>
    </row>
    <row r="1208" spans="1:7" hidden="1">
      <c r="A1208" s="8" t="s">
        <v>184</v>
      </c>
      <c r="B1208" s="203"/>
      <c r="C1208" s="204">
        <v>0</v>
      </c>
      <c r="D1208" s="205"/>
      <c r="E1208" s="229"/>
      <c r="F1208" s="191">
        <v>0</v>
      </c>
      <c r="G1208" s="201">
        <f t="shared" si="43"/>
        <v>0</v>
      </c>
    </row>
    <row r="1209" spans="1:7" hidden="1">
      <c r="A1209" s="8" t="s">
        <v>1105</v>
      </c>
      <c r="B1209" s="203"/>
      <c r="C1209" s="204">
        <v>0</v>
      </c>
      <c r="D1209" s="205"/>
      <c r="E1209" s="229"/>
      <c r="F1209" s="191">
        <v>0</v>
      </c>
      <c r="G1209" s="201">
        <f t="shared" si="43"/>
        <v>0</v>
      </c>
    </row>
    <row r="1210" spans="1:7" hidden="1">
      <c r="A1210" s="8" t="s">
        <v>1106</v>
      </c>
      <c r="B1210" s="203"/>
      <c r="C1210" s="204">
        <v>0</v>
      </c>
      <c r="D1210" s="205"/>
      <c r="E1210" s="229"/>
      <c r="F1210" s="191">
        <v>0</v>
      </c>
      <c r="G1210" s="201">
        <f t="shared" si="43"/>
        <v>0</v>
      </c>
    </row>
    <row r="1211" spans="1:7" hidden="1">
      <c r="A1211" s="8" t="s">
        <v>1107</v>
      </c>
      <c r="B1211" s="203"/>
      <c r="C1211" s="204">
        <v>0</v>
      </c>
      <c r="D1211" s="205"/>
      <c r="E1211" s="229"/>
      <c r="F1211" s="191">
        <v>0</v>
      </c>
      <c r="G1211" s="201">
        <f t="shared" si="43"/>
        <v>0</v>
      </c>
    </row>
    <row r="1212" spans="1:7" hidden="1">
      <c r="A1212" s="8" t="s">
        <v>1108</v>
      </c>
      <c r="B1212" s="203"/>
      <c r="C1212" s="204">
        <v>0</v>
      </c>
      <c r="D1212" s="205"/>
      <c r="E1212" s="229"/>
      <c r="F1212" s="191">
        <v>0</v>
      </c>
      <c r="G1212" s="201">
        <f t="shared" si="43"/>
        <v>0</v>
      </c>
    </row>
    <row r="1213" spans="1:7" hidden="1">
      <c r="A1213" s="8" t="s">
        <v>1109</v>
      </c>
      <c r="B1213" s="203"/>
      <c r="C1213" s="204">
        <v>0</v>
      </c>
      <c r="D1213" s="205"/>
      <c r="E1213" s="229"/>
      <c r="F1213" s="191">
        <v>0</v>
      </c>
      <c r="G1213" s="201">
        <f t="shared" si="43"/>
        <v>0</v>
      </c>
    </row>
    <row r="1214" spans="1:7" hidden="1">
      <c r="A1214" s="8" t="s">
        <v>838</v>
      </c>
      <c r="B1214" s="203"/>
      <c r="C1214" s="204">
        <v>0</v>
      </c>
      <c r="D1214" s="205"/>
      <c r="E1214" s="229"/>
      <c r="F1214" s="191">
        <v>0</v>
      </c>
      <c r="G1214" s="201">
        <f t="shared" si="43"/>
        <v>0</v>
      </c>
    </row>
    <row r="1215" spans="1:7" hidden="1">
      <c r="A1215" s="8" t="s">
        <v>1110</v>
      </c>
      <c r="B1215" s="203"/>
      <c r="C1215" s="204">
        <v>0</v>
      </c>
      <c r="D1215" s="205"/>
      <c r="E1215" s="229"/>
      <c r="F1215" s="191">
        <v>0</v>
      </c>
      <c r="G1215" s="201">
        <f t="shared" si="43"/>
        <v>0</v>
      </c>
    </row>
    <row r="1216" spans="1:7" hidden="1">
      <c r="A1216" s="8" t="s">
        <v>1111</v>
      </c>
      <c r="B1216" s="203"/>
      <c r="C1216" s="204">
        <v>0</v>
      </c>
      <c r="D1216" s="205"/>
      <c r="E1216" s="229"/>
      <c r="F1216" s="191">
        <v>0</v>
      </c>
      <c r="G1216" s="201">
        <f t="shared" si="43"/>
        <v>0</v>
      </c>
    </row>
    <row r="1217" spans="1:7" hidden="1">
      <c r="A1217" s="8" t="s">
        <v>1112</v>
      </c>
      <c r="B1217" s="203"/>
      <c r="C1217" s="204">
        <v>0</v>
      </c>
      <c r="D1217" s="205"/>
      <c r="E1217" s="229"/>
      <c r="F1217" s="191">
        <v>0</v>
      </c>
      <c r="G1217" s="201">
        <f t="shared" si="43"/>
        <v>0</v>
      </c>
    </row>
    <row r="1218" spans="1:7">
      <c r="A1218" s="8" t="s">
        <v>1113</v>
      </c>
      <c r="B1218" s="202">
        <f>SUM(B1219,B1239,B1259,B1268,B1281,B1296)</f>
        <v>799</v>
      </c>
      <c r="C1218" s="204">
        <v>1918</v>
      </c>
      <c r="D1218" s="205">
        <f t="shared" si="44"/>
        <v>2.4005000000000001</v>
      </c>
      <c r="E1218" s="229">
        <f>C1218/F1218</f>
        <v>1.7942</v>
      </c>
      <c r="F1218" s="191">
        <v>1069</v>
      </c>
      <c r="G1218" s="201">
        <f t="shared" si="43"/>
        <v>2721</v>
      </c>
    </row>
    <row r="1219" spans="1:7">
      <c r="A1219" s="8" t="s">
        <v>1114</v>
      </c>
      <c r="B1219" s="202">
        <f>SUM(B1220:B1238)</f>
        <v>680</v>
      </c>
      <c r="C1219" s="204">
        <v>1798</v>
      </c>
      <c r="D1219" s="205">
        <f t="shared" si="44"/>
        <v>2.6440999999999999</v>
      </c>
      <c r="E1219" s="229">
        <f>C1219/F1219</f>
        <v>1.8867</v>
      </c>
      <c r="F1219" s="191">
        <v>953</v>
      </c>
      <c r="G1219" s="201">
        <f t="shared" si="43"/>
        <v>2483</v>
      </c>
    </row>
    <row r="1220" spans="1:7">
      <c r="A1220" s="8" t="s">
        <v>192</v>
      </c>
      <c r="B1220" s="203">
        <v>680</v>
      </c>
      <c r="C1220" s="204">
        <v>873</v>
      </c>
      <c r="D1220" s="205">
        <f t="shared" si="44"/>
        <v>1.2838000000000001</v>
      </c>
      <c r="E1220" s="229">
        <f>C1220/F1220</f>
        <v>1.2261</v>
      </c>
      <c r="F1220" s="191">
        <v>712</v>
      </c>
      <c r="G1220" s="201">
        <f t="shared" si="43"/>
        <v>1556</v>
      </c>
    </row>
    <row r="1221" spans="1:7" hidden="1">
      <c r="A1221" s="8" t="s">
        <v>193</v>
      </c>
      <c r="B1221" s="203"/>
      <c r="C1221" s="204">
        <v>0</v>
      </c>
      <c r="D1221" s="205"/>
      <c r="E1221" s="229"/>
      <c r="F1221" s="191">
        <v>0</v>
      </c>
      <c r="G1221" s="201">
        <f t="shared" ref="G1221:G1284" si="45">SUM(B1221:E1221)</f>
        <v>0</v>
      </c>
    </row>
    <row r="1222" spans="1:7" hidden="1">
      <c r="A1222" s="8" t="s">
        <v>194</v>
      </c>
      <c r="B1222" s="203"/>
      <c r="C1222" s="204">
        <v>0</v>
      </c>
      <c r="D1222" s="205"/>
      <c r="E1222" s="229"/>
      <c r="F1222" s="191">
        <v>0</v>
      </c>
      <c r="G1222" s="201">
        <f t="shared" si="45"/>
        <v>0</v>
      </c>
    </row>
    <row r="1223" spans="1:7" hidden="1">
      <c r="A1223" s="8" t="s">
        <v>1115</v>
      </c>
      <c r="B1223" s="203"/>
      <c r="C1223" s="204">
        <v>0</v>
      </c>
      <c r="D1223" s="205"/>
      <c r="E1223" s="229"/>
      <c r="F1223" s="191">
        <v>0</v>
      </c>
      <c r="G1223" s="201">
        <f t="shared" si="45"/>
        <v>0</v>
      </c>
    </row>
    <row r="1224" spans="1:7">
      <c r="A1224" s="8" t="s">
        <v>1116</v>
      </c>
      <c r="B1224" s="203"/>
      <c r="C1224" s="204">
        <v>60</v>
      </c>
      <c r="D1224" s="205"/>
      <c r="E1224" s="229"/>
      <c r="F1224" s="191">
        <v>0</v>
      </c>
      <c r="G1224" s="201">
        <f t="shared" si="45"/>
        <v>60</v>
      </c>
    </row>
    <row r="1225" spans="1:7" hidden="1">
      <c r="A1225" s="8" t="s">
        <v>1117</v>
      </c>
      <c r="B1225" s="203"/>
      <c r="C1225" s="204">
        <v>0</v>
      </c>
      <c r="D1225" s="205"/>
      <c r="E1225" s="229"/>
      <c r="F1225" s="191">
        <v>0</v>
      </c>
      <c r="G1225" s="201">
        <f t="shared" si="45"/>
        <v>0</v>
      </c>
    </row>
    <row r="1226" spans="1:7" hidden="1">
      <c r="A1226" s="8" t="s">
        <v>1118</v>
      </c>
      <c r="B1226" s="203"/>
      <c r="C1226" s="204">
        <v>0</v>
      </c>
      <c r="D1226" s="205"/>
      <c r="E1226" s="229"/>
      <c r="F1226" s="191">
        <v>0</v>
      </c>
      <c r="G1226" s="201">
        <f t="shared" si="45"/>
        <v>0</v>
      </c>
    </row>
    <row r="1227" spans="1:7" hidden="1">
      <c r="A1227" s="8" t="s">
        <v>1119</v>
      </c>
      <c r="B1227" s="203"/>
      <c r="C1227" s="204">
        <v>0</v>
      </c>
      <c r="D1227" s="205"/>
      <c r="E1227" s="229"/>
      <c r="F1227" s="191">
        <v>0</v>
      </c>
      <c r="G1227" s="201">
        <f t="shared" si="45"/>
        <v>0</v>
      </c>
    </row>
    <row r="1228" spans="1:7" hidden="1">
      <c r="A1228" s="8" t="s">
        <v>1120</v>
      </c>
      <c r="B1228" s="203"/>
      <c r="C1228" s="204">
        <v>0</v>
      </c>
      <c r="D1228" s="205"/>
      <c r="E1228" s="229"/>
      <c r="F1228" s="191">
        <v>0</v>
      </c>
      <c r="G1228" s="201">
        <f t="shared" si="45"/>
        <v>0</v>
      </c>
    </row>
    <row r="1229" spans="1:7">
      <c r="A1229" s="8" t="s">
        <v>1121</v>
      </c>
      <c r="B1229" s="203"/>
      <c r="C1229" s="204">
        <v>585</v>
      </c>
      <c r="D1229" s="205"/>
      <c r="E1229" s="229">
        <f>C1229/F1229</f>
        <v>3.8487</v>
      </c>
      <c r="F1229" s="191">
        <v>152</v>
      </c>
      <c r="G1229" s="201">
        <f t="shared" si="45"/>
        <v>589</v>
      </c>
    </row>
    <row r="1230" spans="1:7">
      <c r="A1230" s="8" t="s">
        <v>1122</v>
      </c>
      <c r="B1230" s="203"/>
      <c r="C1230" s="204">
        <v>50</v>
      </c>
      <c r="D1230" s="205"/>
      <c r="E1230" s="229">
        <f>C1230/F1230</f>
        <v>0.56179999999999997</v>
      </c>
      <c r="F1230" s="191">
        <v>89</v>
      </c>
      <c r="G1230" s="201">
        <f t="shared" si="45"/>
        <v>51</v>
      </c>
    </row>
    <row r="1231" spans="1:7" hidden="1">
      <c r="A1231" s="8" t="s">
        <v>1123</v>
      </c>
      <c r="B1231" s="203"/>
      <c r="C1231" s="204">
        <v>0</v>
      </c>
      <c r="D1231" s="205"/>
      <c r="E1231" s="229"/>
      <c r="F1231" s="191">
        <v>0</v>
      </c>
      <c r="G1231" s="201">
        <f t="shared" si="45"/>
        <v>0</v>
      </c>
    </row>
    <row r="1232" spans="1:7" hidden="1">
      <c r="A1232" s="8" t="s">
        <v>1124</v>
      </c>
      <c r="B1232" s="203"/>
      <c r="C1232" s="204">
        <v>0</v>
      </c>
      <c r="D1232" s="205"/>
      <c r="E1232" s="229"/>
      <c r="F1232" s="191">
        <v>0</v>
      </c>
      <c r="G1232" s="201">
        <f t="shared" si="45"/>
        <v>0</v>
      </c>
    </row>
    <row r="1233" spans="1:7" hidden="1">
      <c r="A1233" s="8" t="s">
        <v>1125</v>
      </c>
      <c r="B1233" s="203"/>
      <c r="C1233" s="204">
        <v>0</v>
      </c>
      <c r="D1233" s="205"/>
      <c r="E1233" s="229"/>
      <c r="F1233" s="191">
        <v>0</v>
      </c>
      <c r="G1233" s="201">
        <f t="shared" si="45"/>
        <v>0</v>
      </c>
    </row>
    <row r="1234" spans="1:7" hidden="1">
      <c r="A1234" s="8" t="s">
        <v>1126</v>
      </c>
      <c r="B1234" s="203"/>
      <c r="C1234" s="204">
        <v>0</v>
      </c>
      <c r="D1234" s="205"/>
      <c r="E1234" s="229"/>
      <c r="F1234" s="191">
        <v>0</v>
      </c>
      <c r="G1234" s="201">
        <f t="shared" si="45"/>
        <v>0</v>
      </c>
    </row>
    <row r="1235" spans="1:7" hidden="1">
      <c r="A1235" s="8" t="s">
        <v>1127</v>
      </c>
      <c r="B1235" s="203"/>
      <c r="C1235" s="204">
        <v>0</v>
      </c>
      <c r="D1235" s="205"/>
      <c r="E1235" s="229"/>
      <c r="F1235" s="191">
        <v>0</v>
      </c>
      <c r="G1235" s="201">
        <f t="shared" si="45"/>
        <v>0</v>
      </c>
    </row>
    <row r="1236" spans="1:7" hidden="1">
      <c r="A1236" s="8" t="s">
        <v>1128</v>
      </c>
      <c r="B1236" s="203"/>
      <c r="C1236" s="204">
        <v>0</v>
      </c>
      <c r="D1236" s="205"/>
      <c r="E1236" s="229"/>
      <c r="F1236" s="191">
        <v>0</v>
      </c>
      <c r="G1236" s="201">
        <f t="shared" si="45"/>
        <v>0</v>
      </c>
    </row>
    <row r="1237" spans="1:7" hidden="1">
      <c r="A1237" s="8" t="s">
        <v>201</v>
      </c>
      <c r="B1237" s="203"/>
      <c r="C1237" s="204">
        <v>0</v>
      </c>
      <c r="D1237" s="205"/>
      <c r="E1237" s="229"/>
      <c r="F1237" s="191">
        <v>0</v>
      </c>
      <c r="G1237" s="201">
        <f t="shared" si="45"/>
        <v>0</v>
      </c>
    </row>
    <row r="1238" spans="1:7">
      <c r="A1238" s="8" t="s">
        <v>1129</v>
      </c>
      <c r="B1238" s="203"/>
      <c r="C1238" s="204">
        <v>230</v>
      </c>
      <c r="D1238" s="205"/>
      <c r="E1238" s="229"/>
      <c r="F1238" s="191">
        <v>0</v>
      </c>
      <c r="G1238" s="201">
        <f t="shared" si="45"/>
        <v>230</v>
      </c>
    </row>
    <row r="1239" spans="1:7" hidden="1">
      <c r="A1239" s="8" t="s">
        <v>1130</v>
      </c>
      <c r="B1239" s="203"/>
      <c r="C1239" s="204">
        <v>0</v>
      </c>
      <c r="D1239" s="205"/>
      <c r="E1239" s="229"/>
      <c r="F1239" s="191">
        <v>15</v>
      </c>
      <c r="G1239" s="201">
        <f t="shared" si="45"/>
        <v>0</v>
      </c>
    </row>
    <row r="1240" spans="1:7" hidden="1">
      <c r="A1240" s="8" t="s">
        <v>192</v>
      </c>
      <c r="B1240" s="203"/>
      <c r="C1240" s="204">
        <v>0</v>
      </c>
      <c r="D1240" s="205"/>
      <c r="E1240" s="229"/>
      <c r="F1240" s="191">
        <v>0</v>
      </c>
      <c r="G1240" s="201">
        <f t="shared" si="45"/>
        <v>0</v>
      </c>
    </row>
    <row r="1241" spans="1:7" hidden="1">
      <c r="A1241" s="8" t="s">
        <v>193</v>
      </c>
      <c r="B1241" s="203"/>
      <c r="C1241" s="204">
        <v>0</v>
      </c>
      <c r="D1241" s="205"/>
      <c r="E1241" s="229"/>
      <c r="F1241" s="191">
        <v>0</v>
      </c>
      <c r="G1241" s="201">
        <f t="shared" si="45"/>
        <v>0</v>
      </c>
    </row>
    <row r="1242" spans="1:7" hidden="1">
      <c r="A1242" s="8" t="s">
        <v>194</v>
      </c>
      <c r="B1242" s="203"/>
      <c r="C1242" s="204">
        <v>0</v>
      </c>
      <c r="D1242" s="205"/>
      <c r="E1242" s="229"/>
      <c r="F1242" s="191">
        <v>0</v>
      </c>
      <c r="G1242" s="201">
        <f t="shared" si="45"/>
        <v>0</v>
      </c>
    </row>
    <row r="1243" spans="1:7" hidden="1">
      <c r="A1243" s="8" t="s">
        <v>1131</v>
      </c>
      <c r="B1243" s="203"/>
      <c r="C1243" s="204">
        <v>0</v>
      </c>
      <c r="D1243" s="205"/>
      <c r="E1243" s="229"/>
      <c r="F1243" s="191">
        <v>0</v>
      </c>
      <c r="G1243" s="201">
        <f t="shared" si="45"/>
        <v>0</v>
      </c>
    </row>
    <row r="1244" spans="1:7" hidden="1">
      <c r="A1244" s="8" t="s">
        <v>1132</v>
      </c>
      <c r="B1244" s="203"/>
      <c r="C1244" s="204">
        <v>0</v>
      </c>
      <c r="D1244" s="205"/>
      <c r="E1244" s="229"/>
      <c r="F1244" s="191">
        <v>0</v>
      </c>
      <c r="G1244" s="201">
        <f t="shared" si="45"/>
        <v>0</v>
      </c>
    </row>
    <row r="1245" spans="1:7" hidden="1">
      <c r="A1245" s="8" t="s">
        <v>1133</v>
      </c>
      <c r="B1245" s="203"/>
      <c r="C1245" s="204">
        <v>0</v>
      </c>
      <c r="D1245" s="205"/>
      <c r="E1245" s="229"/>
      <c r="F1245" s="191">
        <v>0</v>
      </c>
      <c r="G1245" s="201">
        <f t="shared" si="45"/>
        <v>0</v>
      </c>
    </row>
    <row r="1246" spans="1:7" hidden="1">
      <c r="A1246" s="8" t="s">
        <v>1134</v>
      </c>
      <c r="B1246" s="203"/>
      <c r="C1246" s="204">
        <v>0</v>
      </c>
      <c r="D1246" s="205"/>
      <c r="E1246" s="229"/>
      <c r="F1246" s="191">
        <v>0</v>
      </c>
      <c r="G1246" s="201">
        <f t="shared" si="45"/>
        <v>0</v>
      </c>
    </row>
    <row r="1247" spans="1:7" hidden="1">
      <c r="A1247" s="8" t="s">
        <v>1135</v>
      </c>
      <c r="B1247" s="203"/>
      <c r="C1247" s="204">
        <v>0</v>
      </c>
      <c r="D1247" s="205"/>
      <c r="E1247" s="229"/>
      <c r="F1247" s="191">
        <v>0</v>
      </c>
      <c r="G1247" s="201">
        <f t="shared" si="45"/>
        <v>0</v>
      </c>
    </row>
    <row r="1248" spans="1:7" hidden="1">
      <c r="A1248" s="8" t="s">
        <v>1136</v>
      </c>
      <c r="B1248" s="203"/>
      <c r="C1248" s="204">
        <v>0</v>
      </c>
      <c r="D1248" s="205"/>
      <c r="E1248" s="229"/>
      <c r="F1248" s="191">
        <v>0</v>
      </c>
      <c r="G1248" s="201">
        <f t="shared" si="45"/>
        <v>0</v>
      </c>
    </row>
    <row r="1249" spans="1:7" hidden="1">
      <c r="A1249" s="8" t="s">
        <v>1137</v>
      </c>
      <c r="B1249" s="203"/>
      <c r="C1249" s="204">
        <v>0</v>
      </c>
      <c r="D1249" s="205"/>
      <c r="E1249" s="229"/>
      <c r="F1249" s="191">
        <v>0</v>
      </c>
      <c r="G1249" s="201">
        <f t="shared" si="45"/>
        <v>0</v>
      </c>
    </row>
    <row r="1250" spans="1:7" hidden="1">
      <c r="A1250" s="8" t="s">
        <v>1138</v>
      </c>
      <c r="B1250" s="203"/>
      <c r="C1250" s="204">
        <v>0</v>
      </c>
      <c r="D1250" s="205"/>
      <c r="E1250" s="229"/>
      <c r="F1250" s="191">
        <v>0</v>
      </c>
      <c r="G1250" s="201">
        <f t="shared" si="45"/>
        <v>0</v>
      </c>
    </row>
    <row r="1251" spans="1:7" hidden="1">
      <c r="A1251" s="8" t="s">
        <v>1139</v>
      </c>
      <c r="B1251" s="203"/>
      <c r="C1251" s="204">
        <v>0</v>
      </c>
      <c r="D1251" s="205"/>
      <c r="E1251" s="229"/>
      <c r="F1251" s="191">
        <v>0</v>
      </c>
      <c r="G1251" s="201">
        <f t="shared" si="45"/>
        <v>0</v>
      </c>
    </row>
    <row r="1252" spans="1:7" hidden="1">
      <c r="A1252" s="8" t="s">
        <v>1140</v>
      </c>
      <c r="B1252" s="203"/>
      <c r="C1252" s="204">
        <v>0</v>
      </c>
      <c r="D1252" s="205"/>
      <c r="E1252" s="229"/>
      <c r="F1252" s="191">
        <v>0</v>
      </c>
      <c r="G1252" s="201">
        <f t="shared" si="45"/>
        <v>0</v>
      </c>
    </row>
    <row r="1253" spans="1:7" hidden="1">
      <c r="A1253" s="8" t="s">
        <v>1141</v>
      </c>
      <c r="B1253" s="203"/>
      <c r="C1253" s="204">
        <v>0</v>
      </c>
      <c r="D1253" s="205"/>
      <c r="E1253" s="229"/>
      <c r="F1253" s="191">
        <v>0</v>
      </c>
      <c r="G1253" s="201">
        <f t="shared" si="45"/>
        <v>0</v>
      </c>
    </row>
    <row r="1254" spans="1:7" hidden="1">
      <c r="A1254" s="8" t="s">
        <v>1142</v>
      </c>
      <c r="B1254" s="203"/>
      <c r="C1254" s="204">
        <v>0</v>
      </c>
      <c r="D1254" s="205"/>
      <c r="E1254" s="229"/>
      <c r="F1254" s="191">
        <v>0</v>
      </c>
      <c r="G1254" s="201">
        <f t="shared" si="45"/>
        <v>0</v>
      </c>
    </row>
    <row r="1255" spans="1:7" hidden="1">
      <c r="A1255" s="8" t="s">
        <v>1143</v>
      </c>
      <c r="B1255" s="203"/>
      <c r="C1255" s="204">
        <v>0</v>
      </c>
      <c r="D1255" s="205"/>
      <c r="E1255" s="229"/>
      <c r="F1255" s="191">
        <v>0</v>
      </c>
      <c r="G1255" s="201">
        <f t="shared" si="45"/>
        <v>0</v>
      </c>
    </row>
    <row r="1256" spans="1:7" hidden="1">
      <c r="A1256" s="8" t="s">
        <v>1144</v>
      </c>
      <c r="B1256" s="203"/>
      <c r="C1256" s="204">
        <v>0</v>
      </c>
      <c r="D1256" s="205"/>
      <c r="E1256" s="229"/>
      <c r="F1256" s="191">
        <v>0</v>
      </c>
      <c r="G1256" s="201">
        <f t="shared" si="45"/>
        <v>0</v>
      </c>
    </row>
    <row r="1257" spans="1:7" hidden="1">
      <c r="A1257" s="8" t="s">
        <v>201</v>
      </c>
      <c r="B1257" s="203"/>
      <c r="C1257" s="204">
        <v>0</v>
      </c>
      <c r="D1257" s="205"/>
      <c r="E1257" s="229"/>
      <c r="F1257" s="191">
        <v>0</v>
      </c>
      <c r="G1257" s="201">
        <f t="shared" si="45"/>
        <v>0</v>
      </c>
    </row>
    <row r="1258" spans="1:7" hidden="1">
      <c r="A1258" s="8" t="s">
        <v>1145</v>
      </c>
      <c r="B1258" s="203"/>
      <c r="C1258" s="204">
        <v>0</v>
      </c>
      <c r="D1258" s="205"/>
      <c r="E1258" s="229"/>
      <c r="F1258" s="191">
        <v>15</v>
      </c>
      <c r="G1258" s="201">
        <f t="shared" si="45"/>
        <v>0</v>
      </c>
    </row>
    <row r="1259" spans="1:7" hidden="1">
      <c r="A1259" s="8" t="s">
        <v>1146</v>
      </c>
      <c r="B1259" s="203"/>
      <c r="C1259" s="204">
        <v>0</v>
      </c>
      <c r="D1259" s="205"/>
      <c r="E1259" s="229"/>
      <c r="F1259" s="191">
        <v>0</v>
      </c>
      <c r="G1259" s="201">
        <f t="shared" si="45"/>
        <v>0</v>
      </c>
    </row>
    <row r="1260" spans="1:7" hidden="1">
      <c r="A1260" s="8" t="s">
        <v>192</v>
      </c>
      <c r="B1260" s="203"/>
      <c r="C1260" s="204">
        <v>0</v>
      </c>
      <c r="D1260" s="205"/>
      <c r="E1260" s="229"/>
      <c r="F1260" s="191">
        <v>0</v>
      </c>
      <c r="G1260" s="201">
        <f t="shared" si="45"/>
        <v>0</v>
      </c>
    </row>
    <row r="1261" spans="1:7" hidden="1">
      <c r="A1261" s="8" t="s">
        <v>193</v>
      </c>
      <c r="B1261" s="203"/>
      <c r="C1261" s="204">
        <v>0</v>
      </c>
      <c r="D1261" s="205"/>
      <c r="E1261" s="229"/>
      <c r="F1261" s="191">
        <v>0</v>
      </c>
      <c r="G1261" s="201">
        <f t="shared" si="45"/>
        <v>0</v>
      </c>
    </row>
    <row r="1262" spans="1:7" hidden="1">
      <c r="A1262" s="8" t="s">
        <v>194</v>
      </c>
      <c r="B1262" s="203"/>
      <c r="C1262" s="204">
        <v>0</v>
      </c>
      <c r="D1262" s="205"/>
      <c r="E1262" s="229"/>
      <c r="F1262" s="191">
        <v>0</v>
      </c>
      <c r="G1262" s="201">
        <f t="shared" si="45"/>
        <v>0</v>
      </c>
    </row>
    <row r="1263" spans="1:7" hidden="1">
      <c r="A1263" s="8" t="s">
        <v>1147</v>
      </c>
      <c r="B1263" s="203"/>
      <c r="C1263" s="204">
        <v>0</v>
      </c>
      <c r="D1263" s="205"/>
      <c r="E1263" s="229"/>
      <c r="F1263" s="191">
        <v>0</v>
      </c>
      <c r="G1263" s="201">
        <f t="shared" si="45"/>
        <v>0</v>
      </c>
    </row>
    <row r="1264" spans="1:7" hidden="1">
      <c r="A1264" s="8" t="s">
        <v>1148</v>
      </c>
      <c r="B1264" s="203"/>
      <c r="C1264" s="204">
        <v>0</v>
      </c>
      <c r="D1264" s="205"/>
      <c r="E1264" s="229"/>
      <c r="F1264" s="191">
        <v>0</v>
      </c>
      <c r="G1264" s="201">
        <f t="shared" si="45"/>
        <v>0</v>
      </c>
    </row>
    <row r="1265" spans="1:7" hidden="1">
      <c r="A1265" s="8" t="s">
        <v>1149</v>
      </c>
      <c r="B1265" s="203"/>
      <c r="C1265" s="204">
        <v>0</v>
      </c>
      <c r="D1265" s="205"/>
      <c r="E1265" s="229"/>
      <c r="F1265" s="191">
        <v>0</v>
      </c>
      <c r="G1265" s="201">
        <f t="shared" si="45"/>
        <v>0</v>
      </c>
    </row>
    <row r="1266" spans="1:7" hidden="1">
      <c r="A1266" s="8" t="s">
        <v>201</v>
      </c>
      <c r="B1266" s="203"/>
      <c r="C1266" s="204">
        <v>0</v>
      </c>
      <c r="D1266" s="205"/>
      <c r="E1266" s="229"/>
      <c r="F1266" s="191">
        <v>0</v>
      </c>
      <c r="G1266" s="201">
        <f t="shared" si="45"/>
        <v>0</v>
      </c>
    </row>
    <row r="1267" spans="1:7" hidden="1">
      <c r="A1267" s="8" t="s">
        <v>1150</v>
      </c>
      <c r="B1267" s="203"/>
      <c r="C1267" s="204">
        <v>0</v>
      </c>
      <c r="D1267" s="205"/>
      <c r="E1267" s="229"/>
      <c r="F1267" s="191">
        <v>0</v>
      </c>
      <c r="G1267" s="201">
        <f t="shared" si="45"/>
        <v>0</v>
      </c>
    </row>
    <row r="1268" spans="1:7">
      <c r="A1268" s="8" t="s">
        <v>1151</v>
      </c>
      <c r="B1268" s="203">
        <v>25</v>
      </c>
      <c r="C1268" s="204">
        <v>26</v>
      </c>
      <c r="D1268" s="205">
        <f t="shared" ref="D1268:D1282" si="46">C1268/B1268</f>
        <v>1.04</v>
      </c>
      <c r="E1268" s="229">
        <f>C1268/F1268</f>
        <v>3.7143000000000002</v>
      </c>
      <c r="F1268" s="191">
        <v>7</v>
      </c>
      <c r="G1268" s="201">
        <f t="shared" si="45"/>
        <v>56</v>
      </c>
    </row>
    <row r="1269" spans="1:7" hidden="1">
      <c r="A1269" s="8" t="s">
        <v>192</v>
      </c>
      <c r="B1269" s="203"/>
      <c r="C1269" s="204">
        <v>0</v>
      </c>
      <c r="D1269" s="205"/>
      <c r="E1269" s="229"/>
      <c r="F1269" s="191">
        <v>0</v>
      </c>
      <c r="G1269" s="201">
        <f t="shared" si="45"/>
        <v>0</v>
      </c>
    </row>
    <row r="1270" spans="1:7" hidden="1">
      <c r="A1270" s="8" t="s">
        <v>193</v>
      </c>
      <c r="B1270" s="203"/>
      <c r="C1270" s="204">
        <v>0</v>
      </c>
      <c r="D1270" s="205"/>
      <c r="E1270" s="229"/>
      <c r="F1270" s="191">
        <v>0</v>
      </c>
      <c r="G1270" s="201">
        <f t="shared" si="45"/>
        <v>0</v>
      </c>
    </row>
    <row r="1271" spans="1:7" hidden="1">
      <c r="A1271" s="8" t="s">
        <v>194</v>
      </c>
      <c r="B1271" s="203"/>
      <c r="C1271" s="204">
        <v>0</v>
      </c>
      <c r="D1271" s="205"/>
      <c r="E1271" s="229"/>
      <c r="F1271" s="191">
        <v>0</v>
      </c>
      <c r="G1271" s="201">
        <f t="shared" si="45"/>
        <v>0</v>
      </c>
    </row>
    <row r="1272" spans="1:7" hidden="1">
      <c r="A1272" s="8" t="s">
        <v>1152</v>
      </c>
      <c r="B1272" s="203"/>
      <c r="C1272" s="204">
        <v>0</v>
      </c>
      <c r="D1272" s="205"/>
      <c r="E1272" s="229"/>
      <c r="F1272" s="191">
        <v>0</v>
      </c>
      <c r="G1272" s="201">
        <f t="shared" si="45"/>
        <v>0</v>
      </c>
    </row>
    <row r="1273" spans="1:7" hidden="1">
      <c r="A1273" s="8" t="s">
        <v>1153</v>
      </c>
      <c r="B1273" s="203"/>
      <c r="C1273" s="204">
        <v>0</v>
      </c>
      <c r="D1273" s="205"/>
      <c r="E1273" s="229"/>
      <c r="F1273" s="191">
        <v>0</v>
      </c>
      <c r="G1273" s="201">
        <f t="shared" si="45"/>
        <v>0</v>
      </c>
    </row>
    <row r="1274" spans="1:7">
      <c r="A1274" s="8" t="s">
        <v>1154</v>
      </c>
      <c r="B1274" s="203">
        <v>25</v>
      </c>
      <c r="C1274" s="204">
        <v>5</v>
      </c>
      <c r="D1274" s="205">
        <f t="shared" si="46"/>
        <v>0.2</v>
      </c>
      <c r="E1274" s="229">
        <f>C1274/F1274</f>
        <v>1</v>
      </c>
      <c r="F1274" s="191">
        <v>5</v>
      </c>
      <c r="G1274" s="201">
        <f t="shared" si="45"/>
        <v>31</v>
      </c>
    </row>
    <row r="1275" spans="1:7" hidden="1">
      <c r="A1275" s="8" t="s">
        <v>1155</v>
      </c>
      <c r="B1275" s="203"/>
      <c r="C1275" s="204">
        <v>0</v>
      </c>
      <c r="D1275" s="205"/>
      <c r="E1275" s="229"/>
      <c r="F1275" s="191">
        <v>0</v>
      </c>
      <c r="G1275" s="201">
        <f t="shared" si="45"/>
        <v>0</v>
      </c>
    </row>
    <row r="1276" spans="1:7" hidden="1">
      <c r="A1276" s="8" t="s">
        <v>1156</v>
      </c>
      <c r="B1276" s="203"/>
      <c r="C1276" s="204">
        <v>0</v>
      </c>
      <c r="D1276" s="205"/>
      <c r="E1276" s="229"/>
      <c r="F1276" s="191">
        <v>0</v>
      </c>
      <c r="G1276" s="201">
        <f t="shared" si="45"/>
        <v>0</v>
      </c>
    </row>
    <row r="1277" spans="1:7" hidden="1">
      <c r="A1277" s="8" t="s">
        <v>1157</v>
      </c>
      <c r="B1277" s="203"/>
      <c r="C1277" s="204">
        <v>0</v>
      </c>
      <c r="D1277" s="205"/>
      <c r="E1277" s="229"/>
      <c r="F1277" s="191">
        <v>0</v>
      </c>
      <c r="G1277" s="201">
        <f t="shared" si="45"/>
        <v>0</v>
      </c>
    </row>
    <row r="1278" spans="1:7">
      <c r="A1278" s="8" t="s">
        <v>1158</v>
      </c>
      <c r="B1278" s="203"/>
      <c r="C1278" s="204">
        <v>19</v>
      </c>
      <c r="D1278" s="205"/>
      <c r="E1278" s="229"/>
      <c r="F1278" s="191">
        <v>0</v>
      </c>
      <c r="G1278" s="201">
        <f t="shared" si="45"/>
        <v>19</v>
      </c>
    </row>
    <row r="1279" spans="1:7" hidden="1">
      <c r="A1279" s="8" t="s">
        <v>1159</v>
      </c>
      <c r="B1279" s="203"/>
      <c r="C1279" s="204">
        <v>0</v>
      </c>
      <c r="D1279" s="205"/>
      <c r="E1279" s="229"/>
      <c r="F1279" s="191">
        <v>0</v>
      </c>
      <c r="G1279" s="201">
        <f t="shared" si="45"/>
        <v>0</v>
      </c>
    </row>
    <row r="1280" spans="1:7">
      <c r="A1280" s="8" t="s">
        <v>1160</v>
      </c>
      <c r="B1280" s="203"/>
      <c r="C1280" s="204">
        <v>2</v>
      </c>
      <c r="D1280" s="205"/>
      <c r="E1280" s="229">
        <f>C1280/F1280</f>
        <v>1</v>
      </c>
      <c r="F1280" s="191">
        <v>2</v>
      </c>
      <c r="G1280" s="201">
        <f t="shared" si="45"/>
        <v>3</v>
      </c>
    </row>
    <row r="1281" spans="1:7">
      <c r="A1281" s="8" t="s">
        <v>1161</v>
      </c>
      <c r="B1281" s="203">
        <f>B1282</f>
        <v>94</v>
      </c>
      <c r="C1281" s="204">
        <v>94</v>
      </c>
      <c r="D1281" s="205">
        <f t="shared" si="46"/>
        <v>1</v>
      </c>
      <c r="E1281" s="229">
        <f>C1281/F1281</f>
        <v>1</v>
      </c>
      <c r="F1281" s="191">
        <v>94</v>
      </c>
      <c r="G1281" s="201">
        <f t="shared" si="45"/>
        <v>190</v>
      </c>
    </row>
    <row r="1282" spans="1:7">
      <c r="A1282" s="8" t="s">
        <v>192</v>
      </c>
      <c r="B1282" s="203">
        <v>94</v>
      </c>
      <c r="C1282" s="204">
        <v>94</v>
      </c>
      <c r="D1282" s="205">
        <f t="shared" si="46"/>
        <v>1</v>
      </c>
      <c r="E1282" s="229">
        <f>C1282/F1282</f>
        <v>1.4688000000000001</v>
      </c>
      <c r="F1282" s="191">
        <v>64</v>
      </c>
      <c r="G1282" s="201">
        <f t="shared" si="45"/>
        <v>190</v>
      </c>
    </row>
    <row r="1283" spans="1:7" hidden="1">
      <c r="A1283" s="8" t="s">
        <v>193</v>
      </c>
      <c r="B1283" s="203"/>
      <c r="C1283" s="204">
        <v>0</v>
      </c>
      <c r="D1283" s="205"/>
      <c r="E1283" s="229"/>
      <c r="F1283" s="191">
        <v>0</v>
      </c>
      <c r="G1283" s="201">
        <f t="shared" si="45"/>
        <v>0</v>
      </c>
    </row>
    <row r="1284" spans="1:7" hidden="1">
      <c r="A1284" s="8" t="s">
        <v>194</v>
      </c>
      <c r="B1284" s="203"/>
      <c r="C1284" s="204">
        <v>0</v>
      </c>
      <c r="D1284" s="205"/>
      <c r="E1284" s="229"/>
      <c r="F1284" s="191">
        <v>0</v>
      </c>
      <c r="G1284" s="201">
        <f t="shared" si="45"/>
        <v>0</v>
      </c>
    </row>
    <row r="1285" spans="1:7" hidden="1">
      <c r="A1285" s="8" t="s">
        <v>1162</v>
      </c>
      <c r="B1285" s="203"/>
      <c r="C1285" s="204">
        <v>0</v>
      </c>
      <c r="D1285" s="205"/>
      <c r="E1285" s="229"/>
      <c r="F1285" s="191">
        <v>0</v>
      </c>
      <c r="G1285" s="201">
        <f t="shared" ref="G1285:G1348" si="47">SUM(B1285:E1285)</f>
        <v>0</v>
      </c>
    </row>
    <row r="1286" spans="1:7" hidden="1">
      <c r="A1286" s="8" t="s">
        <v>1163</v>
      </c>
      <c r="B1286" s="203"/>
      <c r="C1286" s="204">
        <v>0</v>
      </c>
      <c r="D1286" s="205"/>
      <c r="E1286" s="229"/>
      <c r="F1286" s="191">
        <v>0</v>
      </c>
      <c r="G1286" s="201">
        <f t="shared" si="47"/>
        <v>0</v>
      </c>
    </row>
    <row r="1287" spans="1:7" hidden="1">
      <c r="A1287" s="8" t="s">
        <v>1164</v>
      </c>
      <c r="B1287" s="203"/>
      <c r="C1287" s="204">
        <v>0</v>
      </c>
      <c r="D1287" s="205"/>
      <c r="E1287" s="229"/>
      <c r="F1287" s="191">
        <v>0</v>
      </c>
      <c r="G1287" s="201">
        <f t="shared" si="47"/>
        <v>0</v>
      </c>
    </row>
    <row r="1288" spans="1:7" hidden="1">
      <c r="A1288" s="8" t="s">
        <v>1165</v>
      </c>
      <c r="B1288" s="203"/>
      <c r="C1288" s="204">
        <v>0</v>
      </c>
      <c r="D1288" s="205"/>
      <c r="E1288" s="229"/>
      <c r="F1288" s="191">
        <v>0</v>
      </c>
      <c r="G1288" s="201">
        <f t="shared" si="47"/>
        <v>0</v>
      </c>
    </row>
    <row r="1289" spans="1:7" hidden="1">
      <c r="A1289" s="8" t="s">
        <v>1166</v>
      </c>
      <c r="B1289" s="203"/>
      <c r="C1289" s="204">
        <v>0</v>
      </c>
      <c r="D1289" s="205"/>
      <c r="E1289" s="229"/>
      <c r="F1289" s="191">
        <v>0</v>
      </c>
      <c r="G1289" s="201">
        <f t="shared" si="47"/>
        <v>0</v>
      </c>
    </row>
    <row r="1290" spans="1:7" hidden="1">
      <c r="A1290" s="8" t="s">
        <v>1167</v>
      </c>
      <c r="B1290" s="203"/>
      <c r="C1290" s="204">
        <v>0</v>
      </c>
      <c r="D1290" s="205"/>
      <c r="E1290" s="229"/>
      <c r="F1290" s="191">
        <v>0</v>
      </c>
      <c r="G1290" s="201">
        <f t="shared" si="47"/>
        <v>0</v>
      </c>
    </row>
    <row r="1291" spans="1:7" hidden="1">
      <c r="A1291" s="8" t="s">
        <v>1168</v>
      </c>
      <c r="B1291" s="203"/>
      <c r="C1291" s="204">
        <v>0</v>
      </c>
      <c r="D1291" s="205"/>
      <c r="E1291" s="229"/>
      <c r="F1291" s="191">
        <v>0</v>
      </c>
      <c r="G1291" s="201">
        <f t="shared" si="47"/>
        <v>0</v>
      </c>
    </row>
    <row r="1292" spans="1:7" hidden="1">
      <c r="A1292" s="8" t="s">
        <v>1169</v>
      </c>
      <c r="B1292" s="203"/>
      <c r="C1292" s="204">
        <v>0</v>
      </c>
      <c r="D1292" s="205"/>
      <c r="E1292" s="229"/>
      <c r="F1292" s="191">
        <v>0</v>
      </c>
      <c r="G1292" s="201">
        <f t="shared" si="47"/>
        <v>0</v>
      </c>
    </row>
    <row r="1293" spans="1:7" hidden="1">
      <c r="A1293" s="8" t="s">
        <v>1170</v>
      </c>
      <c r="B1293" s="203"/>
      <c r="C1293" s="204">
        <v>0</v>
      </c>
      <c r="D1293" s="205"/>
      <c r="E1293" s="229"/>
      <c r="F1293" s="191">
        <v>0</v>
      </c>
      <c r="G1293" s="201">
        <f t="shared" si="47"/>
        <v>0</v>
      </c>
    </row>
    <row r="1294" spans="1:7" hidden="1">
      <c r="A1294" s="8" t="s">
        <v>1171</v>
      </c>
      <c r="B1294" s="203"/>
      <c r="C1294" s="204">
        <v>0</v>
      </c>
      <c r="D1294" s="205"/>
      <c r="E1294" s="229"/>
      <c r="F1294" s="191">
        <v>0</v>
      </c>
      <c r="G1294" s="201">
        <f t="shared" si="47"/>
        <v>0</v>
      </c>
    </row>
    <row r="1295" spans="1:7" hidden="1">
      <c r="A1295" s="8" t="s">
        <v>1172</v>
      </c>
      <c r="B1295" s="203"/>
      <c r="C1295" s="204">
        <v>0</v>
      </c>
      <c r="D1295" s="205"/>
      <c r="E1295" s="229"/>
      <c r="F1295" s="191">
        <v>0</v>
      </c>
      <c r="G1295" s="201">
        <f t="shared" si="47"/>
        <v>0</v>
      </c>
    </row>
    <row r="1296" spans="1:7" hidden="1">
      <c r="A1296" s="8" t="s">
        <v>1173</v>
      </c>
      <c r="B1296" s="203"/>
      <c r="C1296" s="204">
        <v>0</v>
      </c>
      <c r="D1296" s="205"/>
      <c r="E1296" s="229"/>
      <c r="F1296" s="191">
        <v>30</v>
      </c>
      <c r="G1296" s="201">
        <f t="shared" si="47"/>
        <v>0</v>
      </c>
    </row>
    <row r="1297" spans="1:7" hidden="1">
      <c r="A1297" s="8" t="s">
        <v>1174</v>
      </c>
      <c r="B1297" s="203"/>
      <c r="C1297" s="204">
        <v>0</v>
      </c>
      <c r="D1297" s="205"/>
      <c r="E1297" s="229"/>
      <c r="F1297" s="191">
        <v>0</v>
      </c>
      <c r="G1297" s="201">
        <f t="shared" si="47"/>
        <v>0</v>
      </c>
    </row>
    <row r="1298" spans="1:7">
      <c r="A1298" s="8" t="s">
        <v>1175</v>
      </c>
      <c r="B1298" s="202">
        <f>SUM(B1299,B1308,B1312)</f>
        <v>1006</v>
      </c>
      <c r="C1298" s="204">
        <v>6023</v>
      </c>
      <c r="D1298" s="205">
        <f t="shared" ref="D1298:D1333" si="48">C1298/B1298</f>
        <v>5.9870999999999999</v>
      </c>
      <c r="E1298" s="229">
        <f>C1298/F1298</f>
        <v>1.3707</v>
      </c>
      <c r="F1298" s="191">
        <v>4394</v>
      </c>
      <c r="G1298" s="201">
        <f t="shared" si="47"/>
        <v>7036</v>
      </c>
    </row>
    <row r="1299" spans="1:7">
      <c r="A1299" s="8" t="s">
        <v>1176</v>
      </c>
      <c r="B1299" s="203">
        <v>1006</v>
      </c>
      <c r="C1299" s="204">
        <v>5323</v>
      </c>
      <c r="D1299" s="205">
        <f t="shared" si="48"/>
        <v>5.2912999999999997</v>
      </c>
      <c r="E1299" s="229">
        <f>C1299/F1299</f>
        <v>1.9098999999999999</v>
      </c>
      <c r="F1299" s="191">
        <v>2787</v>
      </c>
      <c r="G1299" s="201">
        <f t="shared" si="47"/>
        <v>6336</v>
      </c>
    </row>
    <row r="1300" spans="1:7" hidden="1">
      <c r="A1300" s="8" t="s">
        <v>1177</v>
      </c>
      <c r="B1300" s="203"/>
      <c r="C1300" s="204">
        <v>0</v>
      </c>
      <c r="D1300" s="205"/>
      <c r="E1300" s="229"/>
      <c r="F1300" s="191">
        <v>161</v>
      </c>
      <c r="G1300" s="201">
        <f t="shared" si="47"/>
        <v>0</v>
      </c>
    </row>
    <row r="1301" spans="1:7" hidden="1">
      <c r="A1301" s="8" t="s">
        <v>1178</v>
      </c>
      <c r="B1301" s="203"/>
      <c r="C1301" s="204">
        <v>0</v>
      </c>
      <c r="D1301" s="205"/>
      <c r="E1301" s="229"/>
      <c r="F1301" s="191">
        <v>0</v>
      </c>
      <c r="G1301" s="201">
        <f t="shared" si="47"/>
        <v>0</v>
      </c>
    </row>
    <row r="1302" spans="1:7" hidden="1">
      <c r="A1302" s="8" t="s">
        <v>1179</v>
      </c>
      <c r="B1302" s="203"/>
      <c r="C1302" s="204">
        <v>0</v>
      </c>
      <c r="D1302" s="205"/>
      <c r="E1302" s="229"/>
      <c r="F1302" s="191">
        <v>31</v>
      </c>
      <c r="G1302" s="201">
        <f t="shared" si="47"/>
        <v>0</v>
      </c>
    </row>
    <row r="1303" spans="1:7" hidden="1">
      <c r="A1303" s="8" t="s">
        <v>1180</v>
      </c>
      <c r="B1303" s="203"/>
      <c r="C1303" s="204">
        <v>0</v>
      </c>
      <c r="D1303" s="205"/>
      <c r="E1303" s="229"/>
      <c r="F1303" s="191">
        <v>0</v>
      </c>
      <c r="G1303" s="201">
        <f t="shared" si="47"/>
        <v>0</v>
      </c>
    </row>
    <row r="1304" spans="1:7">
      <c r="A1304" s="8" t="s">
        <v>1181</v>
      </c>
      <c r="B1304" s="203">
        <v>400</v>
      </c>
      <c r="C1304" s="204">
        <v>545</v>
      </c>
      <c r="D1304" s="205">
        <f t="shared" si="48"/>
        <v>1.3625</v>
      </c>
      <c r="E1304" s="229"/>
      <c r="F1304" s="191">
        <v>0</v>
      </c>
      <c r="G1304" s="201">
        <f t="shared" si="47"/>
        <v>946</v>
      </c>
    </row>
    <row r="1305" spans="1:7" hidden="1">
      <c r="A1305" s="8" t="s">
        <v>1182</v>
      </c>
      <c r="B1305" s="203"/>
      <c r="C1305" s="204">
        <v>0</v>
      </c>
      <c r="D1305" s="205"/>
      <c r="E1305" s="229"/>
      <c r="F1305" s="191">
        <v>0</v>
      </c>
      <c r="G1305" s="201">
        <f t="shared" si="47"/>
        <v>0</v>
      </c>
    </row>
    <row r="1306" spans="1:7" hidden="1">
      <c r="A1306" s="8" t="s">
        <v>1183</v>
      </c>
      <c r="B1306" s="203"/>
      <c r="C1306" s="204">
        <v>0</v>
      </c>
      <c r="D1306" s="205"/>
      <c r="E1306" s="229"/>
      <c r="F1306" s="191">
        <v>0</v>
      </c>
      <c r="G1306" s="201">
        <f t="shared" si="47"/>
        <v>0</v>
      </c>
    </row>
    <row r="1307" spans="1:7">
      <c r="A1307" s="8" t="s">
        <v>1184</v>
      </c>
      <c r="B1307" s="203">
        <v>606</v>
      </c>
      <c r="C1307" s="204">
        <v>4778</v>
      </c>
      <c r="D1307" s="205">
        <f t="shared" si="48"/>
        <v>7.8845000000000001</v>
      </c>
      <c r="E1307" s="229">
        <f>C1307/F1307</f>
        <v>1.8411999999999999</v>
      </c>
      <c r="F1307" s="191">
        <v>2595</v>
      </c>
      <c r="G1307" s="201">
        <f t="shared" si="47"/>
        <v>5394</v>
      </c>
    </row>
    <row r="1308" spans="1:7">
      <c r="A1308" s="8" t="s">
        <v>1185</v>
      </c>
      <c r="B1308" s="203"/>
      <c r="C1308" s="204">
        <v>700</v>
      </c>
      <c r="D1308" s="205"/>
      <c r="E1308" s="229">
        <f>C1308/F1308</f>
        <v>0.43559999999999999</v>
      </c>
      <c r="F1308" s="191">
        <v>1607</v>
      </c>
      <c r="G1308" s="201">
        <f t="shared" si="47"/>
        <v>700</v>
      </c>
    </row>
    <row r="1309" spans="1:7" hidden="1">
      <c r="A1309" s="8" t="s">
        <v>1186</v>
      </c>
      <c r="B1309" s="203"/>
      <c r="C1309" s="204">
        <v>0</v>
      </c>
      <c r="D1309" s="205"/>
      <c r="E1309" s="229"/>
      <c r="F1309" s="191">
        <v>0</v>
      </c>
      <c r="G1309" s="201">
        <f t="shared" si="47"/>
        <v>0</v>
      </c>
    </row>
    <row r="1310" spans="1:7" hidden="1">
      <c r="A1310" s="8" t="s">
        <v>1187</v>
      </c>
      <c r="B1310" s="203"/>
      <c r="C1310" s="204">
        <v>0</v>
      </c>
      <c r="D1310" s="205"/>
      <c r="E1310" s="229"/>
      <c r="F1310" s="191">
        <v>0</v>
      </c>
      <c r="G1310" s="201">
        <f t="shared" si="47"/>
        <v>0</v>
      </c>
    </row>
    <row r="1311" spans="1:7">
      <c r="A1311" s="8" t="s">
        <v>1188</v>
      </c>
      <c r="B1311" s="203"/>
      <c r="C1311" s="204">
        <v>700</v>
      </c>
      <c r="D1311" s="205"/>
      <c r="E1311" s="229">
        <f>C1311/F1311</f>
        <v>0.43559999999999999</v>
      </c>
      <c r="F1311" s="191">
        <v>1607</v>
      </c>
      <c r="G1311" s="201">
        <f t="shared" si="47"/>
        <v>700</v>
      </c>
    </row>
    <row r="1312" spans="1:7" hidden="1">
      <c r="A1312" s="8" t="s">
        <v>1189</v>
      </c>
      <c r="B1312" s="203"/>
      <c r="C1312" s="204">
        <v>0</v>
      </c>
      <c r="D1312" s="205"/>
      <c r="E1312" s="229"/>
      <c r="F1312" s="191">
        <v>0</v>
      </c>
      <c r="G1312" s="201">
        <f t="shared" si="47"/>
        <v>0</v>
      </c>
    </row>
    <row r="1313" spans="1:7" hidden="1">
      <c r="A1313" s="8" t="s">
        <v>1190</v>
      </c>
      <c r="B1313" s="203"/>
      <c r="C1313" s="204">
        <v>0</v>
      </c>
      <c r="D1313" s="205"/>
      <c r="E1313" s="229"/>
      <c r="F1313" s="191">
        <v>0</v>
      </c>
      <c r="G1313" s="201">
        <f t="shared" si="47"/>
        <v>0</v>
      </c>
    </row>
    <row r="1314" spans="1:7" hidden="1">
      <c r="A1314" s="8" t="s">
        <v>1191</v>
      </c>
      <c r="B1314" s="203"/>
      <c r="C1314" s="204">
        <v>0</v>
      </c>
      <c r="D1314" s="205"/>
      <c r="E1314" s="229"/>
      <c r="F1314" s="191">
        <v>0</v>
      </c>
      <c r="G1314" s="201">
        <f t="shared" si="47"/>
        <v>0</v>
      </c>
    </row>
    <row r="1315" spans="1:7" hidden="1">
      <c r="A1315" s="8" t="s">
        <v>1192</v>
      </c>
      <c r="B1315" s="203"/>
      <c r="C1315" s="204">
        <v>0</v>
      </c>
      <c r="D1315" s="205"/>
      <c r="E1315" s="229"/>
      <c r="F1315" s="191"/>
      <c r="G1315" s="201">
        <f t="shared" si="47"/>
        <v>0</v>
      </c>
    </row>
    <row r="1316" spans="1:7">
      <c r="A1316" s="8" t="s">
        <v>1193</v>
      </c>
      <c r="B1316" s="202">
        <f>SUM(B1317,B1332,B1346,B1352,B1358)</f>
        <v>241</v>
      </c>
      <c r="C1316" s="204">
        <v>471</v>
      </c>
      <c r="D1316" s="205">
        <f t="shared" si="48"/>
        <v>1.9543999999999999</v>
      </c>
      <c r="E1316" s="229">
        <f>C1316/F1316</f>
        <v>0.50749999999999995</v>
      </c>
      <c r="F1316" s="191">
        <v>928</v>
      </c>
      <c r="G1316" s="201">
        <f t="shared" si="47"/>
        <v>714</v>
      </c>
    </row>
    <row r="1317" spans="1:7">
      <c r="A1317" s="8" t="s">
        <v>1194</v>
      </c>
      <c r="B1317" s="202">
        <f>SUM(B1318:B1331)</f>
        <v>230</v>
      </c>
      <c r="C1317" s="204">
        <v>255</v>
      </c>
      <c r="D1317" s="205">
        <f t="shared" si="48"/>
        <v>1.1087</v>
      </c>
      <c r="E1317" s="229">
        <f>C1317/F1317</f>
        <v>1.0713999999999999</v>
      </c>
      <c r="F1317" s="191">
        <v>238</v>
      </c>
      <c r="G1317" s="201">
        <f t="shared" si="47"/>
        <v>487</v>
      </c>
    </row>
    <row r="1318" spans="1:7">
      <c r="A1318" s="8" t="s">
        <v>192</v>
      </c>
      <c r="B1318" s="203">
        <v>86</v>
      </c>
      <c r="C1318" s="204">
        <v>111</v>
      </c>
      <c r="D1318" s="205">
        <f t="shared" si="48"/>
        <v>1.2907</v>
      </c>
      <c r="E1318" s="229">
        <f>C1318/F1318</f>
        <v>1.1809000000000001</v>
      </c>
      <c r="F1318" s="191">
        <v>94</v>
      </c>
      <c r="G1318" s="201">
        <f t="shared" si="47"/>
        <v>199</v>
      </c>
    </row>
    <row r="1319" spans="1:7" hidden="1">
      <c r="A1319" s="8" t="s">
        <v>193</v>
      </c>
      <c r="B1319" s="203"/>
      <c r="C1319" s="204">
        <v>0</v>
      </c>
      <c r="D1319" s="205"/>
      <c r="E1319" s="229"/>
      <c r="F1319" s="191">
        <v>0</v>
      </c>
      <c r="G1319" s="201">
        <f t="shared" si="47"/>
        <v>0</v>
      </c>
    </row>
    <row r="1320" spans="1:7" hidden="1">
      <c r="A1320" s="8" t="s">
        <v>194</v>
      </c>
      <c r="B1320" s="203"/>
      <c r="C1320" s="204">
        <v>0</v>
      </c>
      <c r="D1320" s="205"/>
      <c r="E1320" s="229"/>
      <c r="F1320" s="191">
        <v>0</v>
      </c>
      <c r="G1320" s="201">
        <f t="shared" si="47"/>
        <v>0</v>
      </c>
    </row>
    <row r="1321" spans="1:7" hidden="1">
      <c r="A1321" s="8" t="s">
        <v>1195</v>
      </c>
      <c r="B1321" s="203"/>
      <c r="C1321" s="204">
        <v>0</v>
      </c>
      <c r="D1321" s="205"/>
      <c r="E1321" s="229"/>
      <c r="F1321" s="191">
        <v>0</v>
      </c>
      <c r="G1321" s="201">
        <f t="shared" si="47"/>
        <v>0</v>
      </c>
    </row>
    <row r="1322" spans="1:7" hidden="1">
      <c r="A1322" s="8" t="s">
        <v>1196</v>
      </c>
      <c r="B1322" s="203"/>
      <c r="C1322" s="204">
        <v>0</v>
      </c>
      <c r="D1322" s="205"/>
      <c r="E1322" s="229"/>
      <c r="F1322" s="191">
        <v>0</v>
      </c>
      <c r="G1322" s="201">
        <f t="shared" si="47"/>
        <v>0</v>
      </c>
    </row>
    <row r="1323" spans="1:7" hidden="1">
      <c r="A1323" s="8" t="s">
        <v>1197</v>
      </c>
      <c r="B1323" s="203"/>
      <c r="C1323" s="204">
        <v>0</v>
      </c>
      <c r="D1323" s="205"/>
      <c r="E1323" s="229"/>
      <c r="F1323" s="191">
        <v>0</v>
      </c>
      <c r="G1323" s="201">
        <f t="shared" si="47"/>
        <v>0</v>
      </c>
    </row>
    <row r="1324" spans="1:7" hidden="1">
      <c r="A1324" s="8" t="s">
        <v>1198</v>
      </c>
      <c r="B1324" s="203"/>
      <c r="C1324" s="204">
        <v>0</v>
      </c>
      <c r="D1324" s="205"/>
      <c r="E1324" s="229"/>
      <c r="F1324" s="191">
        <v>0</v>
      </c>
      <c r="G1324" s="201">
        <f t="shared" si="47"/>
        <v>0</v>
      </c>
    </row>
    <row r="1325" spans="1:7" hidden="1">
      <c r="A1325" s="8" t="s">
        <v>1199</v>
      </c>
      <c r="B1325" s="203"/>
      <c r="C1325" s="204">
        <v>0</v>
      </c>
      <c r="D1325" s="205"/>
      <c r="E1325" s="229"/>
      <c r="F1325" s="191">
        <v>0</v>
      </c>
      <c r="G1325" s="201">
        <f t="shared" si="47"/>
        <v>0</v>
      </c>
    </row>
    <row r="1326" spans="1:7" hidden="1">
      <c r="A1326" s="8" t="s">
        <v>1200</v>
      </c>
      <c r="B1326" s="203"/>
      <c r="C1326" s="204">
        <v>0</v>
      </c>
      <c r="D1326" s="205"/>
      <c r="E1326" s="229"/>
      <c r="F1326" s="191">
        <v>0</v>
      </c>
      <c r="G1326" s="201">
        <f t="shared" si="47"/>
        <v>0</v>
      </c>
    </row>
    <row r="1327" spans="1:7" hidden="1">
      <c r="A1327" s="8" t="s">
        <v>1201</v>
      </c>
      <c r="B1327" s="203"/>
      <c r="C1327" s="204">
        <v>0</v>
      </c>
      <c r="D1327" s="205"/>
      <c r="E1327" s="229"/>
      <c r="F1327" s="191">
        <v>0</v>
      </c>
      <c r="G1327" s="201">
        <f t="shared" si="47"/>
        <v>0</v>
      </c>
    </row>
    <row r="1328" spans="1:7">
      <c r="A1328" s="8" t="s">
        <v>1202</v>
      </c>
      <c r="B1328" s="203">
        <v>144</v>
      </c>
      <c r="C1328" s="204">
        <v>144</v>
      </c>
      <c r="D1328" s="205">
        <f t="shared" si="48"/>
        <v>1</v>
      </c>
      <c r="E1328" s="229">
        <f>C1328/F1328</f>
        <v>1</v>
      </c>
      <c r="F1328" s="191">
        <v>144</v>
      </c>
      <c r="G1328" s="201">
        <f t="shared" si="47"/>
        <v>290</v>
      </c>
    </row>
    <row r="1329" spans="1:7" hidden="1">
      <c r="A1329" s="8" t="s">
        <v>1203</v>
      </c>
      <c r="B1329" s="203"/>
      <c r="C1329" s="204">
        <v>0</v>
      </c>
      <c r="D1329" s="205"/>
      <c r="E1329" s="229"/>
      <c r="F1329" s="191">
        <v>0</v>
      </c>
      <c r="G1329" s="201">
        <f t="shared" si="47"/>
        <v>0</v>
      </c>
    </row>
    <row r="1330" spans="1:7" hidden="1">
      <c r="A1330" s="8" t="s">
        <v>201</v>
      </c>
      <c r="B1330" s="203"/>
      <c r="C1330" s="204">
        <v>0</v>
      </c>
      <c r="D1330" s="205"/>
      <c r="E1330" s="229"/>
      <c r="F1330" s="191">
        <v>0</v>
      </c>
      <c r="G1330" s="201">
        <f t="shared" si="47"/>
        <v>0</v>
      </c>
    </row>
    <row r="1331" spans="1:7" hidden="1">
      <c r="A1331" s="8" t="s">
        <v>1204</v>
      </c>
      <c r="B1331" s="203"/>
      <c r="C1331" s="204">
        <v>0</v>
      </c>
      <c r="D1331" s="205"/>
      <c r="E1331" s="229"/>
      <c r="F1331" s="191">
        <v>0</v>
      </c>
      <c r="G1331" s="201">
        <f t="shared" si="47"/>
        <v>0</v>
      </c>
    </row>
    <row r="1332" spans="1:7">
      <c r="A1332" s="8" t="s">
        <v>1205</v>
      </c>
      <c r="B1332" s="202">
        <f>SUM(B1333:B1345)</f>
        <v>11</v>
      </c>
      <c r="C1332" s="204">
        <v>6</v>
      </c>
      <c r="D1332" s="205">
        <f t="shared" si="48"/>
        <v>0.54549999999999998</v>
      </c>
      <c r="E1332" s="229">
        <f>C1332/F1332</f>
        <v>0.4</v>
      </c>
      <c r="F1332" s="191">
        <v>15</v>
      </c>
      <c r="G1332" s="201">
        <f t="shared" si="47"/>
        <v>18</v>
      </c>
    </row>
    <row r="1333" spans="1:7">
      <c r="A1333" s="8" t="s">
        <v>192</v>
      </c>
      <c r="B1333" s="203">
        <v>11</v>
      </c>
      <c r="C1333" s="204">
        <v>6</v>
      </c>
      <c r="D1333" s="205">
        <f t="shared" si="48"/>
        <v>0.54549999999999998</v>
      </c>
      <c r="E1333" s="229">
        <f>C1333/F1333</f>
        <v>0.4</v>
      </c>
      <c r="F1333" s="191">
        <v>15</v>
      </c>
      <c r="G1333" s="201">
        <f t="shared" si="47"/>
        <v>18</v>
      </c>
    </row>
    <row r="1334" spans="1:7" hidden="1">
      <c r="A1334" s="8" t="s">
        <v>193</v>
      </c>
      <c r="B1334" s="203"/>
      <c r="C1334" s="204">
        <v>0</v>
      </c>
      <c r="D1334" s="205"/>
      <c r="E1334" s="229"/>
      <c r="F1334" s="191">
        <v>0</v>
      </c>
      <c r="G1334" s="201">
        <f t="shared" si="47"/>
        <v>0</v>
      </c>
    </row>
    <row r="1335" spans="1:7" hidden="1">
      <c r="A1335" s="8" t="s">
        <v>194</v>
      </c>
      <c r="B1335" s="203"/>
      <c r="C1335" s="204">
        <v>0</v>
      </c>
      <c r="D1335" s="205"/>
      <c r="E1335" s="229"/>
      <c r="F1335" s="191">
        <v>0</v>
      </c>
      <c r="G1335" s="201">
        <f t="shared" si="47"/>
        <v>0</v>
      </c>
    </row>
    <row r="1336" spans="1:7" hidden="1">
      <c r="A1336" s="8" t="s">
        <v>1206</v>
      </c>
      <c r="B1336" s="203"/>
      <c r="C1336" s="204">
        <v>0</v>
      </c>
      <c r="D1336" s="205"/>
      <c r="E1336" s="229"/>
      <c r="F1336" s="191">
        <v>0</v>
      </c>
      <c r="G1336" s="201">
        <f t="shared" si="47"/>
        <v>0</v>
      </c>
    </row>
    <row r="1337" spans="1:7" hidden="1">
      <c r="A1337" s="8" t="s">
        <v>1207</v>
      </c>
      <c r="B1337" s="203"/>
      <c r="C1337" s="204">
        <v>0</v>
      </c>
      <c r="D1337" s="205"/>
      <c r="E1337" s="229"/>
      <c r="F1337" s="191">
        <v>0</v>
      </c>
      <c r="G1337" s="201">
        <f t="shared" si="47"/>
        <v>0</v>
      </c>
    </row>
    <row r="1338" spans="1:7" hidden="1">
      <c r="A1338" s="8" t="s">
        <v>1208</v>
      </c>
      <c r="B1338" s="203"/>
      <c r="C1338" s="204">
        <v>0</v>
      </c>
      <c r="D1338" s="205"/>
      <c r="E1338" s="229"/>
      <c r="F1338" s="191">
        <v>0</v>
      </c>
      <c r="G1338" s="201">
        <f t="shared" si="47"/>
        <v>0</v>
      </c>
    </row>
    <row r="1339" spans="1:7" hidden="1">
      <c r="A1339" s="8" t="s">
        <v>1209</v>
      </c>
      <c r="B1339" s="203"/>
      <c r="C1339" s="204">
        <v>0</v>
      </c>
      <c r="D1339" s="205"/>
      <c r="E1339" s="229"/>
      <c r="F1339" s="191">
        <v>0</v>
      </c>
      <c r="G1339" s="201">
        <f t="shared" si="47"/>
        <v>0</v>
      </c>
    </row>
    <row r="1340" spans="1:7" hidden="1">
      <c r="A1340" s="8" t="s">
        <v>1210</v>
      </c>
      <c r="B1340" s="203"/>
      <c r="C1340" s="204">
        <v>0</v>
      </c>
      <c r="D1340" s="205"/>
      <c r="E1340" s="229"/>
      <c r="F1340" s="191">
        <v>0</v>
      </c>
      <c r="G1340" s="201">
        <f t="shared" si="47"/>
        <v>0</v>
      </c>
    </row>
    <row r="1341" spans="1:7" hidden="1">
      <c r="A1341" s="8" t="s">
        <v>1211</v>
      </c>
      <c r="B1341" s="203"/>
      <c r="C1341" s="204">
        <v>0</v>
      </c>
      <c r="D1341" s="205"/>
      <c r="E1341" s="229"/>
      <c r="F1341" s="192">
        <v>0</v>
      </c>
      <c r="G1341" s="201">
        <f t="shared" si="47"/>
        <v>0</v>
      </c>
    </row>
    <row r="1342" spans="1:7" hidden="1">
      <c r="A1342" s="8" t="s">
        <v>1212</v>
      </c>
      <c r="B1342" s="203"/>
      <c r="C1342" s="204">
        <v>0</v>
      </c>
      <c r="D1342" s="205"/>
      <c r="E1342" s="229"/>
      <c r="F1342" s="191">
        <v>0</v>
      </c>
      <c r="G1342" s="201">
        <f t="shared" si="47"/>
        <v>0</v>
      </c>
    </row>
    <row r="1343" spans="1:7" hidden="1">
      <c r="A1343" s="8" t="s">
        <v>1213</v>
      </c>
      <c r="B1343" s="203"/>
      <c r="C1343" s="204">
        <v>0</v>
      </c>
      <c r="D1343" s="205"/>
      <c r="E1343" s="229"/>
      <c r="F1343" s="194">
        <v>0</v>
      </c>
      <c r="G1343" s="201">
        <f t="shared" si="47"/>
        <v>0</v>
      </c>
    </row>
    <row r="1344" spans="1:7" hidden="1">
      <c r="A1344" s="8" t="s">
        <v>201</v>
      </c>
      <c r="B1344" s="203"/>
      <c r="C1344" s="204">
        <v>0</v>
      </c>
      <c r="D1344" s="205"/>
      <c r="E1344" s="229"/>
      <c r="F1344" s="191">
        <v>0</v>
      </c>
      <c r="G1344" s="201">
        <f t="shared" si="47"/>
        <v>0</v>
      </c>
    </row>
    <row r="1345" spans="1:7" hidden="1">
      <c r="A1345" s="8" t="s">
        <v>1214</v>
      </c>
      <c r="B1345" s="203"/>
      <c r="C1345" s="204">
        <v>0</v>
      </c>
      <c r="D1345" s="205"/>
      <c r="E1345" s="229"/>
      <c r="F1345" s="191">
        <v>0</v>
      </c>
      <c r="G1345" s="201">
        <f t="shared" si="47"/>
        <v>0</v>
      </c>
    </row>
    <row r="1346" spans="1:7" hidden="1">
      <c r="A1346" s="8" t="s">
        <v>1215</v>
      </c>
      <c r="B1346" s="203"/>
      <c r="C1346" s="204">
        <v>0</v>
      </c>
      <c r="D1346" s="205"/>
      <c r="E1346" s="229"/>
      <c r="F1346" s="191">
        <v>0</v>
      </c>
      <c r="G1346" s="201">
        <f t="shared" si="47"/>
        <v>0</v>
      </c>
    </row>
    <row r="1347" spans="1:7" hidden="1">
      <c r="A1347" s="8" t="s">
        <v>1216</v>
      </c>
      <c r="B1347" s="203"/>
      <c r="C1347" s="204">
        <v>0</v>
      </c>
      <c r="D1347" s="205"/>
      <c r="E1347" s="229"/>
      <c r="F1347" s="191">
        <v>0</v>
      </c>
      <c r="G1347" s="201">
        <f t="shared" si="47"/>
        <v>0</v>
      </c>
    </row>
    <row r="1348" spans="1:7" hidden="1">
      <c r="A1348" s="8" t="s">
        <v>1217</v>
      </c>
      <c r="B1348" s="203"/>
      <c r="C1348" s="204">
        <v>0</v>
      </c>
      <c r="D1348" s="205"/>
      <c r="E1348" s="229"/>
      <c r="F1348" s="191">
        <v>0</v>
      </c>
      <c r="G1348" s="201">
        <f t="shared" si="47"/>
        <v>0</v>
      </c>
    </row>
    <row r="1349" spans="1:7" hidden="1">
      <c r="A1349" s="8" t="s">
        <v>1218</v>
      </c>
      <c r="B1349" s="203"/>
      <c r="C1349" s="204">
        <v>0</v>
      </c>
      <c r="D1349" s="205"/>
      <c r="E1349" s="229"/>
      <c r="F1349" s="191">
        <v>0</v>
      </c>
      <c r="G1349" s="201">
        <f t="shared" ref="G1349:G1382" si="49">SUM(B1349:E1349)</f>
        <v>0</v>
      </c>
    </row>
    <row r="1350" spans="1:7" hidden="1">
      <c r="A1350" s="8" t="s">
        <v>1219</v>
      </c>
      <c r="B1350" s="203"/>
      <c r="C1350" s="204">
        <v>0</v>
      </c>
      <c r="D1350" s="205"/>
      <c r="E1350" s="229"/>
      <c r="F1350" s="191">
        <v>0</v>
      </c>
      <c r="G1350" s="201">
        <f t="shared" si="49"/>
        <v>0</v>
      </c>
    </row>
    <row r="1351" spans="1:7" hidden="1">
      <c r="A1351" s="8" t="s">
        <v>1220</v>
      </c>
      <c r="B1351" s="203"/>
      <c r="C1351" s="204">
        <v>0</v>
      </c>
      <c r="D1351" s="205"/>
      <c r="E1351" s="229"/>
      <c r="F1351" s="191">
        <v>0</v>
      </c>
      <c r="G1351" s="201">
        <f t="shared" si="49"/>
        <v>0</v>
      </c>
    </row>
    <row r="1352" spans="1:7">
      <c r="A1352" s="8" t="s">
        <v>1221</v>
      </c>
      <c r="B1352" s="203"/>
      <c r="C1352" s="204">
        <v>210</v>
      </c>
      <c r="D1352" s="205"/>
      <c r="E1352" s="229">
        <f>C1352/F1352</f>
        <v>0.31109999999999999</v>
      </c>
      <c r="F1352" s="191">
        <v>675</v>
      </c>
      <c r="G1352" s="201">
        <f t="shared" si="49"/>
        <v>210</v>
      </c>
    </row>
    <row r="1353" spans="1:7" hidden="1">
      <c r="A1353" s="8" t="s">
        <v>1222</v>
      </c>
      <c r="B1353" s="203"/>
      <c r="C1353" s="204">
        <v>0</v>
      </c>
      <c r="D1353" s="205"/>
      <c r="E1353" s="229"/>
      <c r="F1353" s="191">
        <v>0</v>
      </c>
      <c r="G1353" s="201">
        <f t="shared" si="49"/>
        <v>0</v>
      </c>
    </row>
    <row r="1354" spans="1:7" hidden="1">
      <c r="A1354" s="8" t="s">
        <v>1223</v>
      </c>
      <c r="B1354" s="203"/>
      <c r="C1354" s="204">
        <v>0</v>
      </c>
      <c r="D1354" s="205"/>
      <c r="E1354" s="229"/>
      <c r="F1354" s="191">
        <v>0</v>
      </c>
      <c r="G1354" s="201">
        <f t="shared" si="49"/>
        <v>0</v>
      </c>
    </row>
    <row r="1355" spans="1:7">
      <c r="A1355" s="8" t="s">
        <v>1224</v>
      </c>
      <c r="B1355" s="203"/>
      <c r="C1355" s="204">
        <v>210</v>
      </c>
      <c r="D1355" s="205"/>
      <c r="E1355" s="229">
        <f>C1355/F1355</f>
        <v>0.31109999999999999</v>
      </c>
      <c r="F1355" s="191">
        <v>675</v>
      </c>
      <c r="G1355" s="201">
        <f t="shared" si="49"/>
        <v>210</v>
      </c>
    </row>
    <row r="1356" spans="1:7" hidden="1">
      <c r="A1356" s="8" t="s">
        <v>1225</v>
      </c>
      <c r="B1356" s="203"/>
      <c r="C1356" s="204">
        <v>0</v>
      </c>
      <c r="D1356" s="205"/>
      <c r="E1356" s="229"/>
      <c r="F1356" s="191">
        <v>0</v>
      </c>
      <c r="G1356" s="201">
        <f t="shared" si="49"/>
        <v>0</v>
      </c>
    </row>
    <row r="1357" spans="1:7" hidden="1">
      <c r="A1357" s="8" t="s">
        <v>1226</v>
      </c>
      <c r="B1357" s="203"/>
      <c r="C1357" s="204">
        <v>0</v>
      </c>
      <c r="D1357" s="205"/>
      <c r="E1357" s="229"/>
      <c r="F1357" s="191">
        <v>0</v>
      </c>
      <c r="G1357" s="201">
        <f t="shared" si="49"/>
        <v>0</v>
      </c>
    </row>
    <row r="1358" spans="1:7" hidden="1">
      <c r="A1358" s="8" t="s">
        <v>1227</v>
      </c>
      <c r="B1358" s="203"/>
      <c r="C1358" s="204">
        <v>0</v>
      </c>
      <c r="D1358" s="205"/>
      <c r="E1358" s="229"/>
      <c r="F1358" s="191">
        <v>0</v>
      </c>
      <c r="G1358" s="201">
        <f t="shared" si="49"/>
        <v>0</v>
      </c>
    </row>
    <row r="1359" spans="1:7" hidden="1">
      <c r="A1359" s="8" t="s">
        <v>1228</v>
      </c>
      <c r="B1359" s="203"/>
      <c r="C1359" s="204">
        <v>0</v>
      </c>
      <c r="D1359" s="205"/>
      <c r="E1359" s="229"/>
      <c r="F1359" s="191">
        <v>0</v>
      </c>
      <c r="G1359" s="201">
        <f t="shared" si="49"/>
        <v>0</v>
      </c>
    </row>
    <row r="1360" spans="1:7" hidden="1">
      <c r="A1360" s="8" t="s">
        <v>1229</v>
      </c>
      <c r="B1360" s="203"/>
      <c r="C1360" s="204">
        <v>0</v>
      </c>
      <c r="D1360" s="205"/>
      <c r="E1360" s="229"/>
      <c r="F1360" s="191">
        <v>0</v>
      </c>
      <c r="G1360" s="201">
        <f t="shared" si="49"/>
        <v>0</v>
      </c>
    </row>
    <row r="1361" spans="1:7" hidden="1">
      <c r="A1361" s="8" t="s">
        <v>1230</v>
      </c>
      <c r="B1361" s="203"/>
      <c r="C1361" s="204">
        <v>0</v>
      </c>
      <c r="D1361" s="205"/>
      <c r="E1361" s="229"/>
      <c r="F1361" s="191">
        <v>0</v>
      </c>
      <c r="G1361" s="201">
        <f t="shared" si="49"/>
        <v>0</v>
      </c>
    </row>
    <row r="1362" spans="1:7" hidden="1">
      <c r="A1362" s="8" t="s">
        <v>1231</v>
      </c>
      <c r="B1362" s="203"/>
      <c r="C1362" s="204">
        <v>0</v>
      </c>
      <c r="D1362" s="205"/>
      <c r="E1362" s="229"/>
      <c r="F1362" s="191">
        <v>0</v>
      </c>
      <c r="G1362" s="201">
        <f t="shared" si="49"/>
        <v>0</v>
      </c>
    </row>
    <row r="1363" spans="1:7" hidden="1">
      <c r="A1363" s="8" t="s">
        <v>1232</v>
      </c>
      <c r="B1363" s="203"/>
      <c r="C1363" s="204">
        <v>0</v>
      </c>
      <c r="D1363" s="205"/>
      <c r="E1363" s="229"/>
      <c r="F1363" s="191">
        <v>0</v>
      </c>
      <c r="G1363" s="201">
        <f t="shared" si="49"/>
        <v>0</v>
      </c>
    </row>
    <row r="1364" spans="1:7" hidden="1">
      <c r="A1364" s="8" t="s">
        <v>1233</v>
      </c>
      <c r="B1364" s="203"/>
      <c r="C1364" s="204">
        <v>0</v>
      </c>
      <c r="D1364" s="205"/>
      <c r="E1364" s="229"/>
      <c r="F1364" s="191">
        <v>0</v>
      </c>
      <c r="G1364" s="201">
        <f t="shared" si="49"/>
        <v>0</v>
      </c>
    </row>
    <row r="1365" spans="1:7" hidden="1">
      <c r="A1365" s="8" t="s">
        <v>1234</v>
      </c>
      <c r="B1365" s="203"/>
      <c r="C1365" s="204">
        <v>0</v>
      </c>
      <c r="D1365" s="205"/>
      <c r="E1365" s="229"/>
      <c r="F1365" s="191">
        <v>0</v>
      </c>
      <c r="G1365" s="201">
        <f t="shared" si="49"/>
        <v>0</v>
      </c>
    </row>
    <row r="1366" spans="1:7" hidden="1">
      <c r="A1366" s="8" t="s">
        <v>1235</v>
      </c>
      <c r="B1366" s="203"/>
      <c r="C1366" s="204">
        <v>0</v>
      </c>
      <c r="D1366" s="205"/>
      <c r="E1366" s="229"/>
      <c r="F1366" s="191"/>
      <c r="G1366" s="201">
        <f t="shared" si="49"/>
        <v>0</v>
      </c>
    </row>
    <row r="1367" spans="1:7" hidden="1">
      <c r="A1367" s="8" t="s">
        <v>1236</v>
      </c>
      <c r="B1367" s="203"/>
      <c r="C1367" s="204">
        <v>0</v>
      </c>
      <c r="D1367" s="205"/>
      <c r="E1367" s="229"/>
      <c r="F1367" s="191">
        <v>0</v>
      </c>
      <c r="G1367" s="201">
        <f t="shared" si="49"/>
        <v>0</v>
      </c>
    </row>
    <row r="1368" spans="1:7" hidden="1">
      <c r="A1368" s="8" t="s">
        <v>1237</v>
      </c>
      <c r="B1368" s="203"/>
      <c r="C1368" s="204">
        <v>0</v>
      </c>
      <c r="D1368" s="205"/>
      <c r="E1368" s="229"/>
      <c r="F1368" s="191">
        <v>0</v>
      </c>
      <c r="G1368" s="201">
        <f t="shared" si="49"/>
        <v>0</v>
      </c>
    </row>
    <row r="1369" spans="1:7" hidden="1">
      <c r="A1369" s="8" t="s">
        <v>1238</v>
      </c>
      <c r="B1369" s="203"/>
      <c r="C1369" s="204">
        <v>0</v>
      </c>
      <c r="D1369" s="205"/>
      <c r="E1369" s="229"/>
      <c r="F1369" s="191">
        <v>0</v>
      </c>
      <c r="G1369" s="201">
        <f t="shared" si="49"/>
        <v>0</v>
      </c>
    </row>
    <row r="1370" spans="1:7">
      <c r="A1370" s="8" t="s">
        <v>1622</v>
      </c>
      <c r="B1370" s="203">
        <v>1032</v>
      </c>
      <c r="C1370" s="204">
        <v>0</v>
      </c>
      <c r="D1370" s="205">
        <f t="shared" ref="D1370:D1382" si="50">C1370/B1370</f>
        <v>0</v>
      </c>
      <c r="E1370" s="229"/>
      <c r="F1370" s="191">
        <v>0</v>
      </c>
      <c r="G1370" s="201">
        <f t="shared" si="49"/>
        <v>1032</v>
      </c>
    </row>
    <row r="1371" spans="1:7">
      <c r="A1371" s="8" t="s">
        <v>1239</v>
      </c>
      <c r="B1371" s="202">
        <f>B1372</f>
        <v>8456</v>
      </c>
      <c r="C1371" s="204">
        <v>1506</v>
      </c>
      <c r="D1371" s="205">
        <f t="shared" si="50"/>
        <v>0.17810000000000001</v>
      </c>
      <c r="E1371" s="229">
        <f t="shared" ref="E1371:E1376" si="51">C1371/F1371</f>
        <v>0.39989999999999998</v>
      </c>
      <c r="F1371" s="191">
        <v>3766</v>
      </c>
      <c r="G1371" s="201">
        <f t="shared" si="49"/>
        <v>9963</v>
      </c>
    </row>
    <row r="1372" spans="1:7">
      <c r="A1372" s="8" t="s">
        <v>1240</v>
      </c>
      <c r="B1372" s="202">
        <f>B1373</f>
        <v>8456</v>
      </c>
      <c r="C1372" s="204">
        <v>1506</v>
      </c>
      <c r="D1372" s="205">
        <f t="shared" si="50"/>
        <v>0.17810000000000001</v>
      </c>
      <c r="E1372" s="229">
        <f t="shared" si="51"/>
        <v>0.39989999999999998</v>
      </c>
      <c r="F1372" s="191">
        <v>3766</v>
      </c>
      <c r="G1372" s="201">
        <f t="shared" si="49"/>
        <v>9963</v>
      </c>
    </row>
    <row r="1373" spans="1:7">
      <c r="A1373" s="8" t="s">
        <v>1241</v>
      </c>
      <c r="B1373" s="203">
        <v>8456</v>
      </c>
      <c r="C1373" s="204">
        <v>1506</v>
      </c>
      <c r="D1373" s="205">
        <f t="shared" si="50"/>
        <v>0.17810000000000001</v>
      </c>
      <c r="E1373" s="229">
        <f t="shared" si="51"/>
        <v>0.39989999999999998</v>
      </c>
      <c r="F1373" s="191">
        <v>3766</v>
      </c>
      <c r="G1373" s="201">
        <f t="shared" si="49"/>
        <v>9963</v>
      </c>
    </row>
    <row r="1374" spans="1:7">
      <c r="A1374" s="8" t="s">
        <v>1242</v>
      </c>
      <c r="B1374" s="203"/>
      <c r="C1374" s="204">
        <v>3617</v>
      </c>
      <c r="D1374" s="205"/>
      <c r="E1374" s="229">
        <f t="shared" si="51"/>
        <v>4.3007999999999997</v>
      </c>
      <c r="F1374" s="191">
        <v>841</v>
      </c>
      <c r="G1374" s="201">
        <f t="shared" si="49"/>
        <v>3621</v>
      </c>
    </row>
    <row r="1375" spans="1:7">
      <c r="A1375" s="8" t="s">
        <v>1243</v>
      </c>
      <c r="B1375" s="203"/>
      <c r="C1375" s="204">
        <v>3617</v>
      </c>
      <c r="D1375" s="205"/>
      <c r="E1375" s="229">
        <f t="shared" si="51"/>
        <v>4.3007999999999997</v>
      </c>
      <c r="F1375" s="191">
        <v>841</v>
      </c>
      <c r="G1375" s="201">
        <f t="shared" si="49"/>
        <v>3621</v>
      </c>
    </row>
    <row r="1376" spans="1:7">
      <c r="A1376" s="8" t="s">
        <v>1244</v>
      </c>
      <c r="B1376" s="203"/>
      <c r="C1376" s="204">
        <v>3617</v>
      </c>
      <c r="D1376" s="205"/>
      <c r="E1376" s="229">
        <f t="shared" si="51"/>
        <v>4.3007999999999997</v>
      </c>
      <c r="F1376" s="191">
        <v>841</v>
      </c>
      <c r="G1376" s="201">
        <f t="shared" si="49"/>
        <v>3621</v>
      </c>
    </row>
    <row r="1377" spans="1:7" hidden="1">
      <c r="A1377" s="8" t="s">
        <v>1245</v>
      </c>
      <c r="B1377" s="203"/>
      <c r="C1377" s="204">
        <v>0</v>
      </c>
      <c r="D1377" s="205"/>
      <c r="E1377" s="229"/>
      <c r="F1377" s="191">
        <v>0</v>
      </c>
      <c r="G1377" s="201">
        <f t="shared" si="49"/>
        <v>0</v>
      </c>
    </row>
    <row r="1378" spans="1:7" hidden="1">
      <c r="A1378" s="8" t="s">
        <v>1246</v>
      </c>
      <c r="B1378" s="203"/>
      <c r="C1378" s="204">
        <v>0</v>
      </c>
      <c r="D1378" s="205"/>
      <c r="E1378" s="229"/>
      <c r="F1378" s="191">
        <v>0</v>
      </c>
      <c r="G1378" s="201">
        <f t="shared" si="49"/>
        <v>0</v>
      </c>
    </row>
    <row r="1379" spans="1:7" hidden="1">
      <c r="A1379" s="8" t="s">
        <v>1247</v>
      </c>
      <c r="B1379" s="203"/>
      <c r="C1379" s="204">
        <v>0</v>
      </c>
      <c r="D1379" s="205"/>
      <c r="E1379" s="229"/>
      <c r="F1379" s="191">
        <v>0</v>
      </c>
      <c r="G1379" s="201">
        <f t="shared" si="49"/>
        <v>0</v>
      </c>
    </row>
    <row r="1380" spans="1:7">
      <c r="A1380" s="8" t="s">
        <v>1248</v>
      </c>
      <c r="B1380" s="203"/>
      <c r="C1380" s="204">
        <v>90</v>
      </c>
      <c r="D1380" s="205"/>
      <c r="E1380" s="229">
        <f>C1380/F1380</f>
        <v>0.98899999999999999</v>
      </c>
      <c r="F1380" s="191">
        <v>91</v>
      </c>
      <c r="G1380" s="201">
        <f t="shared" si="49"/>
        <v>91</v>
      </c>
    </row>
    <row r="1381" spans="1:7">
      <c r="A1381" s="8" t="s">
        <v>1249</v>
      </c>
      <c r="B1381" s="203"/>
      <c r="C1381" s="204">
        <v>90</v>
      </c>
      <c r="D1381" s="205"/>
      <c r="E1381" s="229">
        <f>C1381/F1381</f>
        <v>0.98899999999999999</v>
      </c>
      <c r="F1381" s="191">
        <v>91</v>
      </c>
      <c r="G1381" s="201">
        <f t="shared" si="49"/>
        <v>91</v>
      </c>
    </row>
    <row r="1382" spans="1:7" s="109" customFormat="1">
      <c r="A1382" s="80" t="s">
        <v>1250</v>
      </c>
      <c r="B1382" s="314">
        <f>B4+B294+B312+B433+B488+B544+B593+B707+B771+B849+B873+B1005+B1076+B1152+B1218+B1298+B1316+B1370+B1371</f>
        <v>121741</v>
      </c>
      <c r="C1382" s="314">
        <f>C4+C294+C312+C433+C488+C544+C593+C707+C771+C849+C873+C1005+C1076+C1152+C1179+C1218+C1298+C1316+C1370+C1371+C1374+C1380</f>
        <v>212428</v>
      </c>
      <c r="D1382" s="315">
        <f t="shared" si="50"/>
        <v>1.7448999999999999</v>
      </c>
      <c r="E1382" s="316">
        <f>C1382/F1382</f>
        <v>1.1445000000000001</v>
      </c>
      <c r="F1382" s="169">
        <f>F4+F294+F312+F433+F488+F544+F593+F707+F771+F849+F873+F1005+F1076+F1152+F1179+F1218+F1298+F1316+F1370+F1371+F1374+F1380</f>
        <v>185611</v>
      </c>
      <c r="G1382" s="201">
        <f t="shared" si="49"/>
        <v>334172</v>
      </c>
    </row>
  </sheetData>
  <autoFilter ref="A3:G1382">
    <filterColumn colId="6">
      <customFilters>
        <customFilter operator="notEqual" val=" "/>
      </customFilters>
    </filterColumn>
  </autoFilter>
  <mergeCells count="1">
    <mergeCell ref="A1:E1"/>
  </mergeCells>
  <phoneticPr fontId="89" type="noConversion"/>
  <pageMargins left="0.70866141732283472" right="0.70866141732283472" top="0.74803149606299213" bottom="0.74803149606299213" header="0.31496062992125984" footer="0.31496062992125984"/>
  <pageSetup paperSize="9" scale="95" fitToHeight="0" orientation="portrait" r:id="rId1"/>
  <headerFooter>
    <oddFooter>&amp;C附表2-4</oddFooter>
  </headerFooter>
</worksheet>
</file>

<file path=xl/worksheets/sheet7.xml><?xml version="1.0" encoding="utf-8"?>
<worksheet xmlns="http://schemas.openxmlformats.org/spreadsheetml/2006/main" xmlns:r="http://schemas.openxmlformats.org/officeDocument/2006/relationships">
  <sheetPr>
    <pageSetUpPr fitToPage="1"/>
  </sheetPr>
  <dimension ref="A1:F12"/>
  <sheetViews>
    <sheetView showZeros="0" workbookViewId="0">
      <selection activeCell="A12" sqref="A12:XFD12"/>
    </sheetView>
  </sheetViews>
  <sheetFormatPr defaultRowHeight="30" customHeight="1"/>
  <cols>
    <col min="1" max="1" width="29.25" customWidth="1"/>
    <col min="2" max="2" width="16.125" customWidth="1"/>
    <col min="3" max="3" width="15.125" customWidth="1"/>
    <col min="4" max="4" width="12.75" customWidth="1"/>
    <col min="5" max="5" width="12.625" customWidth="1"/>
    <col min="6" max="6" width="13.375" customWidth="1"/>
  </cols>
  <sheetData>
    <row r="1" spans="1:6" ht="30" customHeight="1">
      <c r="A1" s="332" t="s">
        <v>1620</v>
      </c>
      <c r="B1" s="332"/>
      <c r="C1" s="332"/>
      <c r="D1" s="332"/>
      <c r="E1" s="332"/>
      <c r="F1" s="179"/>
    </row>
    <row r="2" spans="1:6" ht="30" customHeight="1">
      <c r="A2" s="186"/>
      <c r="B2" s="187"/>
      <c r="C2" s="188"/>
      <c r="D2" s="188"/>
      <c r="F2" s="189" t="s">
        <v>31</v>
      </c>
    </row>
    <row r="3" spans="1:6" ht="45.75" customHeight="1">
      <c r="A3" s="174" t="s">
        <v>1608</v>
      </c>
      <c r="B3" s="175" t="s">
        <v>154</v>
      </c>
      <c r="C3" s="175" t="s">
        <v>155</v>
      </c>
      <c r="D3" s="175" t="s">
        <v>156</v>
      </c>
      <c r="E3" s="175" t="s">
        <v>1610</v>
      </c>
      <c r="F3" s="175" t="s">
        <v>157</v>
      </c>
    </row>
    <row r="4" spans="1:6" ht="30" customHeight="1">
      <c r="A4" s="182" t="s">
        <v>1611</v>
      </c>
      <c r="B4" s="183">
        <v>55196</v>
      </c>
      <c r="C4" s="184">
        <v>71707</v>
      </c>
      <c r="D4" s="190">
        <f>C4/B4</f>
        <v>1.2990999999999999</v>
      </c>
      <c r="E4" s="183">
        <v>54501</v>
      </c>
      <c r="F4" s="180">
        <f>C4/E4</f>
        <v>1.3157000000000001</v>
      </c>
    </row>
    <row r="5" spans="1:6" ht="30" customHeight="1">
      <c r="A5" s="182" t="s">
        <v>1612</v>
      </c>
      <c r="B5" s="183">
        <v>6181</v>
      </c>
      <c r="C5" s="184">
        <v>29143</v>
      </c>
      <c r="D5" s="190">
        <f t="shared" ref="D5:D12" si="0">C5/B5</f>
        <v>4.7149000000000001</v>
      </c>
      <c r="E5" s="183">
        <v>31022</v>
      </c>
      <c r="F5" s="180">
        <f t="shared" ref="F5:F12" si="1">C5/E5</f>
        <v>0.93940000000000001</v>
      </c>
    </row>
    <row r="6" spans="1:6" ht="30" customHeight="1">
      <c r="A6" s="182" t="s">
        <v>1613</v>
      </c>
      <c r="B6" s="183">
        <v>22468</v>
      </c>
      <c r="C6" s="184">
        <v>41691</v>
      </c>
      <c r="D6" s="190">
        <f t="shared" si="0"/>
        <v>1.8555999999999999</v>
      </c>
      <c r="E6" s="183">
        <v>42817</v>
      </c>
      <c r="F6" s="180">
        <f t="shared" si="1"/>
        <v>0.97370000000000001</v>
      </c>
    </row>
    <row r="7" spans="1:6" ht="30" customHeight="1">
      <c r="A7" s="182" t="s">
        <v>1614</v>
      </c>
      <c r="B7" s="183"/>
      <c r="C7" s="184">
        <v>45671</v>
      </c>
      <c r="D7" s="190"/>
      <c r="E7" s="183">
        <v>47366</v>
      </c>
      <c r="F7" s="180">
        <f t="shared" si="1"/>
        <v>0.96419999999999995</v>
      </c>
    </row>
    <row r="8" spans="1:6" ht="30" customHeight="1">
      <c r="A8" s="182" t="s">
        <v>1615</v>
      </c>
      <c r="B8" s="183">
        <v>38627</v>
      </c>
      <c r="C8" s="181">
        <v>46834</v>
      </c>
      <c r="D8" s="190">
        <f t="shared" si="0"/>
        <v>1.2124999999999999</v>
      </c>
      <c r="E8" s="183">
        <v>16026</v>
      </c>
      <c r="F8" s="180">
        <f t="shared" si="1"/>
        <v>2.9224000000000001</v>
      </c>
    </row>
    <row r="9" spans="1:6" ht="30" customHeight="1">
      <c r="A9" s="182" t="s">
        <v>1616</v>
      </c>
      <c r="B9" s="183">
        <v>1316</v>
      </c>
      <c r="C9" s="184">
        <v>6724</v>
      </c>
      <c r="D9" s="190">
        <f t="shared" si="0"/>
        <v>5.1093999999999999</v>
      </c>
      <c r="E9" s="183">
        <v>15461</v>
      </c>
      <c r="F9" s="180">
        <f t="shared" si="1"/>
        <v>0.43490000000000001</v>
      </c>
    </row>
    <row r="10" spans="1:6" ht="30" customHeight="1">
      <c r="A10" s="182" t="s">
        <v>1617</v>
      </c>
      <c r="B10" s="183"/>
      <c r="C10" s="184">
        <v>3617</v>
      </c>
      <c r="D10" s="190"/>
      <c r="E10" s="183">
        <v>841</v>
      </c>
      <c r="F10" s="180">
        <f t="shared" si="1"/>
        <v>4.3007999999999997</v>
      </c>
    </row>
    <row r="11" spans="1:6" ht="30" customHeight="1">
      <c r="A11" s="182" t="s">
        <v>1618</v>
      </c>
      <c r="B11" s="184">
        <v>9558</v>
      </c>
      <c r="C11" s="184">
        <v>1296</v>
      </c>
      <c r="D11" s="190">
        <f t="shared" si="0"/>
        <v>0.1356</v>
      </c>
      <c r="E11" s="183">
        <f>191+4279</f>
        <v>4470</v>
      </c>
      <c r="F11" s="180">
        <f t="shared" si="1"/>
        <v>0.28989999999999999</v>
      </c>
    </row>
    <row r="12" spans="1:6" s="109" customFormat="1" ht="30" customHeight="1">
      <c r="A12" s="185" t="s">
        <v>1621</v>
      </c>
      <c r="B12" s="317">
        <f>SUM(B4:B11)</f>
        <v>133346</v>
      </c>
      <c r="C12" s="317">
        <f t="shared" ref="C12:E12" si="2">SUM(C4:C11)</f>
        <v>246683</v>
      </c>
      <c r="D12" s="318">
        <f t="shared" si="0"/>
        <v>1.8499000000000001</v>
      </c>
      <c r="E12" s="317">
        <f t="shared" si="2"/>
        <v>212504</v>
      </c>
      <c r="F12" s="319">
        <f t="shared" si="1"/>
        <v>1.1608000000000001</v>
      </c>
    </row>
  </sheetData>
  <mergeCells count="1">
    <mergeCell ref="A1:E1"/>
  </mergeCells>
  <phoneticPr fontId="89" type="noConversion"/>
  <pageMargins left="0.70866141732283472" right="0.70866141732283472" top="0.74803149606299213" bottom="0.74803149606299213" header="0.31496062992125984" footer="0.31496062992125984"/>
  <pageSetup paperSize="9" scale="82" fitToHeight="0" orientation="portrait" r:id="rId1"/>
  <headerFooter>
    <oddFooter>&amp;C附表2-5</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D198"/>
  <sheetViews>
    <sheetView showZeros="0" workbookViewId="0">
      <selection activeCell="C17" sqref="C17"/>
    </sheetView>
  </sheetViews>
  <sheetFormatPr defaultColWidth="8.75" defaultRowHeight="14.25"/>
  <cols>
    <col min="1" max="1" width="39.375" style="170" customWidth="1"/>
    <col min="2" max="2" width="17.125" style="172" customWidth="1"/>
    <col min="3" max="3" width="17.5" style="170" customWidth="1"/>
    <col min="4" max="4" width="15.125" style="170" customWidth="1"/>
    <col min="5" max="16384" width="8.75" style="170"/>
  </cols>
  <sheetData>
    <row r="1" spans="1:4" ht="30.6" customHeight="1">
      <c r="A1" s="334" t="s">
        <v>1644</v>
      </c>
      <c r="B1" s="334"/>
      <c r="C1" s="334"/>
      <c r="D1" s="334"/>
    </row>
    <row r="2" spans="1:4">
      <c r="A2" s="333"/>
      <c r="B2" s="333"/>
      <c r="D2" s="173" t="s">
        <v>1619</v>
      </c>
    </row>
    <row r="3" spans="1:4" s="171" customFormat="1" ht="37.15" customHeight="1">
      <c r="A3" s="174" t="s">
        <v>1608</v>
      </c>
      <c r="B3" s="175" t="s">
        <v>155</v>
      </c>
      <c r="C3" s="175" t="s">
        <v>1609</v>
      </c>
      <c r="D3" s="175" t="s">
        <v>157</v>
      </c>
    </row>
    <row r="4" spans="1:4" s="172" customFormat="1">
      <c r="A4" s="176" t="s">
        <v>1252</v>
      </c>
      <c r="B4" s="177">
        <v>63240</v>
      </c>
      <c r="C4" s="177">
        <v>53141</v>
      </c>
      <c r="D4" s="178">
        <f t="shared" ref="D4:D10" si="0">B4/C4</f>
        <v>1.19</v>
      </c>
    </row>
    <row r="5" spans="1:4" s="172" customFormat="1">
      <c r="A5" s="176" t="s">
        <v>33</v>
      </c>
      <c r="B5" s="177">
        <v>26671</v>
      </c>
      <c r="C5" s="177">
        <v>18688</v>
      </c>
      <c r="D5" s="178">
        <f t="shared" si="0"/>
        <v>1.4272</v>
      </c>
    </row>
    <row r="6" spans="1:4" s="172" customFormat="1">
      <c r="A6" s="176" t="s">
        <v>34</v>
      </c>
      <c r="B6" s="177">
        <v>11276</v>
      </c>
      <c r="C6" s="177">
        <v>10730</v>
      </c>
      <c r="D6" s="178">
        <f t="shared" si="0"/>
        <v>1.0508999999999999</v>
      </c>
    </row>
    <row r="7" spans="1:4" s="172" customFormat="1">
      <c r="A7" s="176" t="s">
        <v>35</v>
      </c>
      <c r="B7" s="177">
        <v>2897</v>
      </c>
      <c r="C7" s="177">
        <v>2833</v>
      </c>
      <c r="D7" s="178">
        <f t="shared" si="0"/>
        <v>1.0226</v>
      </c>
    </row>
    <row r="8" spans="1:4" s="172" customFormat="1">
      <c r="A8" s="176" t="s">
        <v>1260</v>
      </c>
      <c r="B8" s="177">
        <v>3252</v>
      </c>
      <c r="C8" s="177">
        <v>3043</v>
      </c>
      <c r="D8" s="178">
        <f t="shared" si="0"/>
        <v>1.0687</v>
      </c>
    </row>
    <row r="9" spans="1:4" s="172" customFormat="1">
      <c r="A9" s="176" t="s">
        <v>48</v>
      </c>
      <c r="B9" s="177">
        <v>535</v>
      </c>
      <c r="C9" s="177">
        <v>111</v>
      </c>
      <c r="D9" s="178">
        <f t="shared" si="0"/>
        <v>4.8197999999999999</v>
      </c>
    </row>
    <row r="10" spans="1:4" s="172" customFormat="1">
      <c r="A10" s="176" t="s">
        <v>36</v>
      </c>
      <c r="B10" s="177">
        <v>13690</v>
      </c>
      <c r="C10" s="177">
        <v>13411</v>
      </c>
      <c r="D10" s="178">
        <f t="shared" si="0"/>
        <v>1.0207999999999999</v>
      </c>
    </row>
    <row r="11" spans="1:4" s="172" customFormat="1">
      <c r="A11" s="176" t="s">
        <v>1261</v>
      </c>
      <c r="B11" s="177">
        <v>0</v>
      </c>
      <c r="C11" s="177">
        <v>0</v>
      </c>
      <c r="D11" s="178"/>
    </row>
    <row r="12" spans="1:4" s="172" customFormat="1">
      <c r="A12" s="176" t="s">
        <v>1262</v>
      </c>
      <c r="B12" s="177">
        <v>0</v>
      </c>
      <c r="C12" s="177">
        <v>0</v>
      </c>
      <c r="D12" s="178"/>
    </row>
    <row r="13" spans="1:4" s="172" customFormat="1">
      <c r="A13" s="176" t="s">
        <v>37</v>
      </c>
      <c r="B13" s="177">
        <v>4919</v>
      </c>
      <c r="C13" s="177">
        <v>4325</v>
      </c>
      <c r="D13" s="178">
        <f t="shared" ref="D13:D21" si="1">B13/C13</f>
        <v>1.1373</v>
      </c>
    </row>
    <row r="14" spans="1:4" s="172" customFormat="1">
      <c r="A14" s="176" t="s">
        <v>1253</v>
      </c>
      <c r="B14" s="177">
        <v>9420</v>
      </c>
      <c r="C14" s="177">
        <v>7803</v>
      </c>
      <c r="D14" s="178">
        <f t="shared" si="1"/>
        <v>1.2072000000000001</v>
      </c>
    </row>
    <row r="15" spans="1:4" s="172" customFormat="1">
      <c r="A15" s="176" t="s">
        <v>49</v>
      </c>
      <c r="B15" s="177">
        <v>1739</v>
      </c>
      <c r="C15" s="177">
        <v>1378</v>
      </c>
      <c r="D15" s="178">
        <f t="shared" si="1"/>
        <v>1.262</v>
      </c>
    </row>
    <row r="16" spans="1:4" s="172" customFormat="1">
      <c r="A16" s="176" t="s">
        <v>50</v>
      </c>
      <c r="B16" s="177">
        <v>533</v>
      </c>
      <c r="C16" s="177">
        <v>452</v>
      </c>
      <c r="D16" s="178">
        <f t="shared" si="1"/>
        <v>1.1792</v>
      </c>
    </row>
    <row r="17" spans="1:4" s="172" customFormat="1">
      <c r="A17" s="176" t="s">
        <v>51</v>
      </c>
      <c r="B17" s="177">
        <v>8</v>
      </c>
      <c r="C17" s="177">
        <v>22</v>
      </c>
      <c r="D17" s="178">
        <f t="shared" si="1"/>
        <v>0.36359999999999998</v>
      </c>
    </row>
    <row r="18" spans="1:4" s="172" customFormat="1">
      <c r="A18" s="176" t="s">
        <v>52</v>
      </c>
      <c r="B18" s="177">
        <v>30</v>
      </c>
      <c r="C18" s="177">
        <v>10</v>
      </c>
      <c r="D18" s="178">
        <f t="shared" si="1"/>
        <v>3</v>
      </c>
    </row>
    <row r="19" spans="1:4" s="172" customFormat="1">
      <c r="A19" s="176" t="s">
        <v>53</v>
      </c>
      <c r="B19" s="177">
        <v>157</v>
      </c>
      <c r="C19" s="177">
        <v>107</v>
      </c>
      <c r="D19" s="178">
        <f t="shared" si="1"/>
        <v>1.4673</v>
      </c>
    </row>
    <row r="20" spans="1:4" s="172" customFormat="1">
      <c r="A20" s="176" t="s">
        <v>54</v>
      </c>
      <c r="B20" s="177">
        <v>414</v>
      </c>
      <c r="C20" s="177">
        <v>268</v>
      </c>
      <c r="D20" s="178">
        <f t="shared" si="1"/>
        <v>1.5448</v>
      </c>
    </row>
    <row r="21" spans="1:4" s="172" customFormat="1">
      <c r="A21" s="176" t="s">
        <v>55</v>
      </c>
      <c r="B21" s="177">
        <v>330</v>
      </c>
      <c r="C21" s="177">
        <v>275</v>
      </c>
      <c r="D21" s="178">
        <f t="shared" si="1"/>
        <v>1.2</v>
      </c>
    </row>
    <row r="22" spans="1:4" s="172" customFormat="1">
      <c r="A22" s="176" t="s">
        <v>56</v>
      </c>
      <c r="B22" s="177">
        <v>0</v>
      </c>
      <c r="C22" s="177">
        <v>0</v>
      </c>
      <c r="D22" s="178"/>
    </row>
    <row r="23" spans="1:4" s="172" customFormat="1">
      <c r="A23" s="176" t="s">
        <v>38</v>
      </c>
      <c r="B23" s="177">
        <v>349</v>
      </c>
      <c r="C23" s="177">
        <v>266</v>
      </c>
      <c r="D23" s="178">
        <f>B23/C23</f>
        <v>1.3120000000000001</v>
      </c>
    </row>
    <row r="24" spans="1:4" s="172" customFormat="1">
      <c r="A24" s="176" t="s">
        <v>57</v>
      </c>
      <c r="B24" s="177">
        <v>332</v>
      </c>
      <c r="C24" s="177">
        <v>486</v>
      </c>
      <c r="D24" s="178">
        <f>B24/C24</f>
        <v>0.68310000000000004</v>
      </c>
    </row>
    <row r="25" spans="1:4" s="172" customFormat="1">
      <c r="A25" s="176" t="s">
        <v>58</v>
      </c>
      <c r="B25" s="177">
        <v>0</v>
      </c>
      <c r="C25" s="177">
        <v>0</v>
      </c>
      <c r="D25" s="178"/>
    </row>
    <row r="26" spans="1:4" s="172" customFormat="1">
      <c r="A26" s="176" t="s">
        <v>59</v>
      </c>
      <c r="B26" s="177">
        <v>1680</v>
      </c>
      <c r="C26" s="177">
        <v>832</v>
      </c>
      <c r="D26" s="178">
        <f t="shared" ref="D26:D44" si="2">B26/C26</f>
        <v>2.0192000000000001</v>
      </c>
    </row>
    <row r="27" spans="1:4" s="172" customFormat="1">
      <c r="A27" s="176" t="s">
        <v>60</v>
      </c>
      <c r="B27" s="177">
        <v>8</v>
      </c>
      <c r="C27" s="177">
        <v>48</v>
      </c>
      <c r="D27" s="178">
        <f t="shared" si="2"/>
        <v>0.16669999999999999</v>
      </c>
    </row>
    <row r="28" spans="1:4" s="172" customFormat="1">
      <c r="A28" s="176" t="s">
        <v>61</v>
      </c>
      <c r="B28" s="177">
        <v>154</v>
      </c>
      <c r="C28" s="177">
        <v>140</v>
      </c>
      <c r="D28" s="178">
        <f t="shared" si="2"/>
        <v>1.1000000000000001</v>
      </c>
    </row>
    <row r="29" spans="1:4" s="172" customFormat="1">
      <c r="A29" s="176" t="s">
        <v>62</v>
      </c>
      <c r="B29" s="177">
        <v>468</v>
      </c>
      <c r="C29" s="177">
        <v>343</v>
      </c>
      <c r="D29" s="178">
        <f t="shared" si="2"/>
        <v>1.3644000000000001</v>
      </c>
    </row>
    <row r="30" spans="1:4" s="172" customFormat="1">
      <c r="A30" s="176" t="s">
        <v>63</v>
      </c>
      <c r="B30" s="177">
        <v>891</v>
      </c>
      <c r="C30" s="177">
        <v>912</v>
      </c>
      <c r="D30" s="178">
        <f t="shared" si="2"/>
        <v>0.97699999999999998</v>
      </c>
    </row>
    <row r="31" spans="1:4" s="172" customFormat="1">
      <c r="A31" s="176" t="s">
        <v>64</v>
      </c>
      <c r="B31" s="177">
        <v>446</v>
      </c>
      <c r="C31" s="177">
        <v>492</v>
      </c>
      <c r="D31" s="178">
        <f t="shared" si="2"/>
        <v>0.90649999999999997</v>
      </c>
    </row>
    <row r="32" spans="1:4" s="172" customFormat="1">
      <c r="A32" s="176" t="s">
        <v>65</v>
      </c>
      <c r="B32" s="177">
        <v>6</v>
      </c>
      <c r="C32" s="177">
        <v>165</v>
      </c>
      <c r="D32" s="178">
        <f t="shared" si="2"/>
        <v>3.6400000000000002E-2</v>
      </c>
    </row>
    <row r="33" spans="1:4" s="172" customFormat="1">
      <c r="A33" s="176" t="s">
        <v>66</v>
      </c>
      <c r="B33" s="177">
        <v>33</v>
      </c>
      <c r="C33" s="177">
        <v>22</v>
      </c>
      <c r="D33" s="178">
        <f t="shared" si="2"/>
        <v>1.5</v>
      </c>
    </row>
    <row r="34" spans="1:4" s="172" customFormat="1">
      <c r="A34" s="176" t="s">
        <v>67</v>
      </c>
      <c r="B34" s="177">
        <v>485</v>
      </c>
      <c r="C34" s="177">
        <v>330</v>
      </c>
      <c r="D34" s="178">
        <f t="shared" si="2"/>
        <v>1.4697</v>
      </c>
    </row>
    <row r="35" spans="1:4" s="172" customFormat="1">
      <c r="A35" s="176" t="s">
        <v>68</v>
      </c>
      <c r="B35" s="177">
        <v>127</v>
      </c>
      <c r="C35" s="177">
        <v>252</v>
      </c>
      <c r="D35" s="178">
        <f t="shared" si="2"/>
        <v>0.504</v>
      </c>
    </row>
    <row r="36" spans="1:4" s="172" customFormat="1">
      <c r="A36" s="176" t="s">
        <v>69</v>
      </c>
      <c r="B36" s="177">
        <v>343</v>
      </c>
      <c r="C36" s="177">
        <v>244</v>
      </c>
      <c r="D36" s="178">
        <f t="shared" si="2"/>
        <v>1.4056999999999999</v>
      </c>
    </row>
    <row r="37" spans="1:4" s="172" customFormat="1">
      <c r="A37" s="176" t="s">
        <v>70</v>
      </c>
      <c r="B37" s="177">
        <v>76</v>
      </c>
      <c r="C37" s="177">
        <v>33</v>
      </c>
      <c r="D37" s="178">
        <f t="shared" si="2"/>
        <v>2.3029999999999999</v>
      </c>
    </row>
    <row r="38" spans="1:4" s="172" customFormat="1">
      <c r="A38" s="176" t="s">
        <v>39</v>
      </c>
      <c r="B38" s="177">
        <v>409</v>
      </c>
      <c r="C38" s="177">
        <v>530</v>
      </c>
      <c r="D38" s="178">
        <f t="shared" si="2"/>
        <v>0.77170000000000005</v>
      </c>
    </row>
    <row r="39" spans="1:4" s="172" customFormat="1">
      <c r="A39" s="176" t="s">
        <v>71</v>
      </c>
      <c r="B39" s="177">
        <v>18</v>
      </c>
      <c r="C39" s="177">
        <v>43</v>
      </c>
      <c r="D39" s="178">
        <f t="shared" si="2"/>
        <v>0.41860000000000003</v>
      </c>
    </row>
    <row r="40" spans="1:4" s="172" customFormat="1">
      <c r="A40" s="176" t="s">
        <v>72</v>
      </c>
      <c r="B40" s="177">
        <v>0</v>
      </c>
      <c r="C40" s="177">
        <v>2</v>
      </c>
      <c r="D40" s="178">
        <f t="shared" si="2"/>
        <v>0</v>
      </c>
    </row>
    <row r="41" spans="1:4" s="172" customFormat="1">
      <c r="A41" s="176" t="s">
        <v>40</v>
      </c>
      <c r="B41" s="177">
        <v>384</v>
      </c>
      <c r="C41" s="177">
        <v>151</v>
      </c>
      <c r="D41" s="178">
        <f t="shared" si="2"/>
        <v>2.5430000000000001</v>
      </c>
    </row>
    <row r="42" spans="1:4" s="172" customFormat="1">
      <c r="A42" s="176" t="s">
        <v>1254</v>
      </c>
      <c r="B42" s="177">
        <v>23510</v>
      </c>
      <c r="C42" s="177">
        <v>23180</v>
      </c>
      <c r="D42" s="178">
        <f t="shared" si="2"/>
        <v>1.0142</v>
      </c>
    </row>
    <row r="43" spans="1:4" s="172" customFormat="1">
      <c r="A43" s="176" t="s">
        <v>41</v>
      </c>
      <c r="B43" s="177">
        <v>413</v>
      </c>
      <c r="C43" s="177">
        <v>416</v>
      </c>
      <c r="D43" s="178">
        <f t="shared" si="2"/>
        <v>0.99280000000000002</v>
      </c>
    </row>
    <row r="44" spans="1:4" s="172" customFormat="1">
      <c r="A44" s="176" t="s">
        <v>42</v>
      </c>
      <c r="B44" s="177">
        <v>10447</v>
      </c>
      <c r="C44" s="177">
        <v>9042</v>
      </c>
      <c r="D44" s="178">
        <f t="shared" si="2"/>
        <v>1.1554</v>
      </c>
    </row>
    <row r="45" spans="1:4" s="172" customFormat="1">
      <c r="A45" s="176" t="s">
        <v>73</v>
      </c>
      <c r="B45" s="177">
        <v>0</v>
      </c>
      <c r="C45" s="177">
        <v>0</v>
      </c>
      <c r="D45" s="178"/>
    </row>
    <row r="46" spans="1:4" s="172" customFormat="1">
      <c r="A46" s="176" t="s">
        <v>74</v>
      </c>
      <c r="B46" s="177">
        <v>1785</v>
      </c>
      <c r="C46" s="177">
        <v>555</v>
      </c>
      <c r="D46" s="178">
        <f>B46/C46</f>
        <v>3.2162000000000002</v>
      </c>
    </row>
    <row r="47" spans="1:4" s="172" customFormat="1">
      <c r="A47" s="176" t="s">
        <v>43</v>
      </c>
      <c r="B47" s="177">
        <v>5034</v>
      </c>
      <c r="C47" s="177">
        <v>5423</v>
      </c>
      <c r="D47" s="178">
        <f>B47/C47</f>
        <v>0.92830000000000001</v>
      </c>
    </row>
    <row r="48" spans="1:4" s="172" customFormat="1">
      <c r="A48" s="176" t="s">
        <v>75</v>
      </c>
      <c r="B48" s="177">
        <v>0</v>
      </c>
      <c r="C48" s="177">
        <v>0</v>
      </c>
      <c r="D48" s="178"/>
    </row>
    <row r="49" spans="1:4" s="172" customFormat="1">
      <c r="A49" s="176" t="s">
        <v>76</v>
      </c>
      <c r="B49" s="177">
        <v>662</v>
      </c>
      <c r="C49" s="177">
        <v>550</v>
      </c>
      <c r="D49" s="178">
        <f>B49/C49</f>
        <v>1.2036</v>
      </c>
    </row>
    <row r="50" spans="1:4" s="172" customFormat="1">
      <c r="A50" s="176" t="s">
        <v>44</v>
      </c>
      <c r="B50" s="177">
        <v>297</v>
      </c>
      <c r="C50" s="177">
        <v>982</v>
      </c>
      <c r="D50" s="178">
        <f>B50/C50</f>
        <v>0.3024</v>
      </c>
    </row>
    <row r="51" spans="1:4" s="172" customFormat="1">
      <c r="A51" s="176" t="s">
        <v>77</v>
      </c>
      <c r="B51" s="177">
        <v>56</v>
      </c>
      <c r="C51" s="177">
        <v>194</v>
      </c>
      <c r="D51" s="178">
        <f>B51/C51</f>
        <v>0.28870000000000001</v>
      </c>
    </row>
    <row r="52" spans="1:4" s="172" customFormat="1">
      <c r="A52" s="176" t="s">
        <v>78</v>
      </c>
      <c r="B52" s="177">
        <v>35</v>
      </c>
      <c r="C52" s="177">
        <v>43</v>
      </c>
      <c r="D52" s="178">
        <f>B52/C52</f>
        <v>0.81399999999999995</v>
      </c>
    </row>
    <row r="53" spans="1:4" s="172" customFormat="1">
      <c r="A53" s="176" t="s">
        <v>45</v>
      </c>
      <c r="B53" s="177">
        <v>4639</v>
      </c>
      <c r="C53" s="177">
        <v>4144</v>
      </c>
      <c r="D53" s="178">
        <f>B53/C53</f>
        <v>1.1194</v>
      </c>
    </row>
    <row r="54" spans="1:4" s="172" customFormat="1">
      <c r="A54" s="176" t="s">
        <v>46</v>
      </c>
      <c r="B54" s="177">
        <v>0</v>
      </c>
      <c r="C54" s="177">
        <v>0</v>
      </c>
      <c r="D54" s="178"/>
    </row>
    <row r="55" spans="1:4" s="172" customFormat="1">
      <c r="A55" s="176" t="s">
        <v>79</v>
      </c>
      <c r="B55" s="177">
        <v>0</v>
      </c>
      <c r="C55" s="177">
        <v>0</v>
      </c>
      <c r="D55" s="178"/>
    </row>
    <row r="56" spans="1:4" s="172" customFormat="1">
      <c r="A56" s="176" t="s">
        <v>1263</v>
      </c>
      <c r="B56" s="177">
        <v>0</v>
      </c>
      <c r="C56" s="177">
        <v>0</v>
      </c>
      <c r="D56" s="178"/>
    </row>
    <row r="57" spans="1:4" s="172" customFormat="1">
      <c r="A57" s="176" t="s">
        <v>1264</v>
      </c>
      <c r="B57" s="177">
        <v>0</v>
      </c>
      <c r="C57" s="177">
        <v>0</v>
      </c>
      <c r="D57" s="178"/>
    </row>
    <row r="58" spans="1:4" s="172" customFormat="1">
      <c r="A58" s="176" t="s">
        <v>47</v>
      </c>
      <c r="B58" s="177">
        <v>142</v>
      </c>
      <c r="C58" s="177">
        <v>1831</v>
      </c>
      <c r="D58" s="178">
        <f>B58/C58</f>
        <v>7.7600000000000002E-2</v>
      </c>
    </row>
    <row r="59" spans="1:4" s="172" customFormat="1">
      <c r="A59" s="176" t="s">
        <v>1255</v>
      </c>
      <c r="B59" s="177">
        <v>0</v>
      </c>
      <c r="C59" s="176"/>
      <c r="D59" s="178"/>
    </row>
    <row r="60" spans="1:4" s="172" customFormat="1">
      <c r="A60" s="176" t="s">
        <v>94</v>
      </c>
      <c r="B60" s="177">
        <v>0</v>
      </c>
      <c r="C60" s="176"/>
      <c r="D60" s="178"/>
    </row>
    <row r="61" spans="1:4" s="172" customFormat="1">
      <c r="A61" s="176" t="s">
        <v>95</v>
      </c>
      <c r="B61" s="177">
        <v>0</v>
      </c>
      <c r="C61" s="176"/>
      <c r="D61" s="178"/>
    </row>
    <row r="62" spans="1:4" s="172" customFormat="1">
      <c r="A62" s="176" t="s">
        <v>96</v>
      </c>
      <c r="B62" s="177">
        <v>0</v>
      </c>
      <c r="C62" s="176"/>
      <c r="D62" s="178"/>
    </row>
    <row r="63" spans="1:4" s="172" customFormat="1">
      <c r="A63" s="176" t="s">
        <v>97</v>
      </c>
      <c r="B63" s="177">
        <v>0</v>
      </c>
      <c r="C63" s="176"/>
      <c r="D63" s="178"/>
    </row>
    <row r="64" spans="1:4" s="172" customFormat="1">
      <c r="A64" s="176" t="s">
        <v>5</v>
      </c>
      <c r="B64" s="177">
        <v>0</v>
      </c>
      <c r="C64" s="176"/>
      <c r="D64" s="178"/>
    </row>
    <row r="65" spans="1:4" s="172" customFormat="1">
      <c r="A65" s="176" t="s">
        <v>1265</v>
      </c>
      <c r="B65" s="177">
        <v>0</v>
      </c>
      <c r="C65" s="176"/>
      <c r="D65" s="178"/>
    </row>
    <row r="66" spans="1:4" s="172" customFormat="1">
      <c r="A66" s="176" t="s">
        <v>1266</v>
      </c>
      <c r="B66" s="177">
        <v>0</v>
      </c>
      <c r="C66" s="176"/>
      <c r="D66" s="178"/>
    </row>
    <row r="67" spans="1:4" s="172" customFormat="1">
      <c r="A67" s="176" t="s">
        <v>1256</v>
      </c>
      <c r="B67" s="177">
        <v>0</v>
      </c>
      <c r="C67" s="176"/>
      <c r="D67" s="178"/>
    </row>
    <row r="68" spans="1:4" s="172" customFormat="1">
      <c r="A68" s="176" t="s">
        <v>98</v>
      </c>
      <c r="B68" s="177">
        <v>0</v>
      </c>
      <c r="C68" s="176"/>
      <c r="D68" s="178"/>
    </row>
    <row r="69" spans="1:4" s="172" customFormat="1">
      <c r="A69" s="176" t="s">
        <v>99</v>
      </c>
      <c r="B69" s="177">
        <v>0</v>
      </c>
      <c r="C69" s="176"/>
      <c r="D69" s="178"/>
    </row>
    <row r="70" spans="1:4" s="172" customFormat="1">
      <c r="A70" s="176" t="s">
        <v>1257</v>
      </c>
      <c r="B70" s="177">
        <v>0</v>
      </c>
      <c r="C70" s="176"/>
      <c r="D70" s="178"/>
    </row>
    <row r="71" spans="1:4" s="172" customFormat="1">
      <c r="A71" s="176" t="s">
        <v>80</v>
      </c>
      <c r="B71" s="177">
        <v>0</v>
      </c>
      <c r="C71" s="176"/>
      <c r="D71" s="178"/>
    </row>
    <row r="72" spans="1:4" s="172" customFormat="1">
      <c r="A72" s="176" t="s">
        <v>81</v>
      </c>
      <c r="B72" s="177">
        <v>0</v>
      </c>
      <c r="C72" s="176"/>
      <c r="D72" s="178"/>
    </row>
    <row r="73" spans="1:4" s="172" customFormat="1">
      <c r="A73" s="176" t="s">
        <v>82</v>
      </c>
      <c r="B73" s="177">
        <v>0</v>
      </c>
      <c r="C73" s="176"/>
      <c r="D73" s="178"/>
    </row>
    <row r="74" spans="1:4" s="172" customFormat="1">
      <c r="A74" s="176" t="s">
        <v>83</v>
      </c>
      <c r="B74" s="177">
        <v>0</v>
      </c>
      <c r="C74" s="176"/>
      <c r="D74" s="178"/>
    </row>
    <row r="75" spans="1:4" s="172" customFormat="1">
      <c r="A75" s="176" t="s">
        <v>84</v>
      </c>
      <c r="B75" s="177">
        <v>0</v>
      </c>
      <c r="C75" s="176"/>
      <c r="D75" s="178"/>
    </row>
    <row r="76" spans="1:4" s="172" customFormat="1">
      <c r="A76" s="176" t="s">
        <v>85</v>
      </c>
      <c r="B76" s="177">
        <v>0</v>
      </c>
      <c r="C76" s="176"/>
      <c r="D76" s="178"/>
    </row>
    <row r="77" spans="1:4" s="172" customFormat="1">
      <c r="A77" s="176" t="s">
        <v>86</v>
      </c>
      <c r="B77" s="177">
        <v>0</v>
      </c>
      <c r="C77" s="176"/>
      <c r="D77" s="178"/>
    </row>
    <row r="78" spans="1:4" s="172" customFormat="1">
      <c r="A78" s="176" t="s">
        <v>91</v>
      </c>
      <c r="B78" s="177">
        <v>0</v>
      </c>
      <c r="C78" s="176"/>
      <c r="D78" s="178"/>
    </row>
    <row r="79" spans="1:4" s="172" customFormat="1">
      <c r="A79" s="176" t="s">
        <v>92</v>
      </c>
      <c r="B79" s="177">
        <v>0</v>
      </c>
      <c r="C79" s="176"/>
      <c r="D79" s="178"/>
    </row>
    <row r="80" spans="1:4" s="172" customFormat="1">
      <c r="A80" s="176" t="s">
        <v>1267</v>
      </c>
      <c r="B80" s="177">
        <v>0</v>
      </c>
      <c r="C80" s="176"/>
      <c r="D80" s="178"/>
    </row>
    <row r="81" spans="1:4" s="172" customFormat="1">
      <c r="A81" s="176" t="s">
        <v>1258</v>
      </c>
      <c r="B81" s="177">
        <v>318</v>
      </c>
      <c r="C81" s="177">
        <v>435</v>
      </c>
      <c r="D81" s="178">
        <f>B81/C81</f>
        <v>0.73099999999999998</v>
      </c>
    </row>
    <row r="82" spans="1:4" s="172" customFormat="1">
      <c r="A82" s="176" t="s">
        <v>80</v>
      </c>
      <c r="B82" s="177">
        <v>30</v>
      </c>
      <c r="C82" s="177">
        <v>0</v>
      </c>
      <c r="D82" s="178"/>
    </row>
    <row r="83" spans="1:4" s="172" customFormat="1">
      <c r="A83" s="176" t="s">
        <v>81</v>
      </c>
      <c r="B83" s="177">
        <v>158</v>
      </c>
      <c r="C83" s="177">
        <v>245</v>
      </c>
      <c r="D83" s="178">
        <f>B83/C83</f>
        <v>0.64490000000000003</v>
      </c>
    </row>
    <row r="84" spans="1:4" s="172" customFormat="1">
      <c r="A84" s="176" t="s">
        <v>82</v>
      </c>
      <c r="B84" s="177">
        <v>61</v>
      </c>
      <c r="C84" s="177">
        <v>134</v>
      </c>
      <c r="D84" s="178">
        <f>B84/C84</f>
        <v>0.45519999999999999</v>
      </c>
    </row>
    <row r="85" spans="1:4" s="172" customFormat="1">
      <c r="A85" s="176" t="s">
        <v>83</v>
      </c>
      <c r="B85" s="177">
        <v>0</v>
      </c>
      <c r="C85" s="177">
        <v>0</v>
      </c>
      <c r="D85" s="178"/>
    </row>
    <row r="86" spans="1:4" s="172" customFormat="1">
      <c r="A86" s="176" t="s">
        <v>84</v>
      </c>
      <c r="B86" s="177">
        <v>0</v>
      </c>
      <c r="C86" s="177">
        <v>0</v>
      </c>
      <c r="D86" s="178"/>
    </row>
    <row r="87" spans="1:4" s="172" customFormat="1">
      <c r="A87" s="176" t="s">
        <v>85</v>
      </c>
      <c r="B87" s="177">
        <v>51</v>
      </c>
      <c r="C87" s="177">
        <v>0</v>
      </c>
      <c r="D87" s="178"/>
    </row>
    <row r="88" spans="1:4" s="172" customFormat="1">
      <c r="A88" s="176" t="s">
        <v>86</v>
      </c>
      <c r="B88" s="177">
        <v>0</v>
      </c>
      <c r="C88" s="177">
        <v>0</v>
      </c>
      <c r="D88" s="178"/>
    </row>
    <row r="89" spans="1:4" s="172" customFormat="1">
      <c r="A89" s="176" t="s">
        <v>87</v>
      </c>
      <c r="B89" s="177">
        <v>0</v>
      </c>
      <c r="C89" s="177">
        <v>0</v>
      </c>
      <c r="D89" s="178"/>
    </row>
    <row r="90" spans="1:4" s="172" customFormat="1">
      <c r="A90" s="176" t="s">
        <v>88</v>
      </c>
      <c r="B90" s="177">
        <v>0</v>
      </c>
      <c r="C90" s="177">
        <v>0</v>
      </c>
      <c r="D90" s="178"/>
    </row>
    <row r="91" spans="1:4" s="172" customFormat="1">
      <c r="A91" s="176" t="s">
        <v>89</v>
      </c>
      <c r="B91" s="177">
        <v>0</v>
      </c>
      <c r="C91" s="177">
        <v>0</v>
      </c>
      <c r="D91" s="178"/>
    </row>
    <row r="92" spans="1:4" s="172" customFormat="1">
      <c r="A92" s="176" t="s">
        <v>90</v>
      </c>
      <c r="B92" s="177">
        <v>0</v>
      </c>
      <c r="C92" s="177">
        <v>0</v>
      </c>
      <c r="D92" s="178"/>
    </row>
    <row r="93" spans="1:4" s="172" customFormat="1">
      <c r="A93" s="176" t="s">
        <v>91</v>
      </c>
      <c r="B93" s="177">
        <v>18</v>
      </c>
      <c r="C93" s="177">
        <v>50</v>
      </c>
      <c r="D93" s="178">
        <f>B93/C93</f>
        <v>0.36</v>
      </c>
    </row>
    <row r="94" spans="1:4" s="172" customFormat="1">
      <c r="A94" s="176" t="s">
        <v>92</v>
      </c>
      <c r="B94" s="177">
        <v>0</v>
      </c>
      <c r="C94" s="177">
        <v>0</v>
      </c>
      <c r="D94" s="178"/>
    </row>
    <row r="95" spans="1:4" s="172" customFormat="1">
      <c r="A95" s="176" t="s">
        <v>1268</v>
      </c>
      <c r="B95" s="177">
        <v>0</v>
      </c>
      <c r="C95" s="177">
        <v>0</v>
      </c>
      <c r="D95" s="178"/>
    </row>
    <row r="96" spans="1:4" s="172" customFormat="1">
      <c r="A96" s="176" t="s">
        <v>93</v>
      </c>
      <c r="B96" s="177">
        <v>0</v>
      </c>
      <c r="C96" s="177">
        <v>6</v>
      </c>
      <c r="D96" s="178"/>
    </row>
    <row r="97" spans="1:4" s="172" customFormat="1">
      <c r="A97" s="176" t="s">
        <v>1259</v>
      </c>
      <c r="B97" s="177">
        <v>0</v>
      </c>
      <c r="C97" s="176"/>
      <c r="D97" s="178"/>
    </row>
    <row r="98" spans="1:4" s="172" customFormat="1">
      <c r="A98" s="176" t="s">
        <v>1269</v>
      </c>
      <c r="B98" s="177">
        <v>0</v>
      </c>
      <c r="C98" s="176"/>
      <c r="D98" s="178"/>
    </row>
    <row r="99" spans="1:4" s="172" customFormat="1">
      <c r="A99" s="176" t="s">
        <v>1270</v>
      </c>
      <c r="B99" s="177">
        <v>0</v>
      </c>
      <c r="C99" s="176"/>
      <c r="D99" s="178"/>
    </row>
    <row r="100" spans="1:4" s="172" customFormat="1">
      <c r="A100" s="176" t="s">
        <v>1271</v>
      </c>
      <c r="B100" s="177">
        <v>0</v>
      </c>
      <c r="C100" s="176"/>
      <c r="D100" s="178"/>
    </row>
    <row r="101" spans="1:4" s="172" customFormat="1">
      <c r="A101" s="176" t="s">
        <v>100</v>
      </c>
      <c r="B101" s="177">
        <v>0</v>
      </c>
      <c r="C101" s="176"/>
      <c r="D101" s="178"/>
    </row>
    <row r="102" spans="1:4" s="172" customFormat="1">
      <c r="A102" s="176" t="s">
        <v>1272</v>
      </c>
      <c r="B102" s="177">
        <v>0</v>
      </c>
      <c r="C102" s="176"/>
      <c r="D102" s="178"/>
    </row>
    <row r="103" spans="1:4" s="172" customFormat="1">
      <c r="A103" s="176" t="s">
        <v>1112</v>
      </c>
      <c r="B103" s="177">
        <v>0</v>
      </c>
      <c r="C103" s="176"/>
      <c r="D103" s="178"/>
    </row>
    <row r="104" spans="1:4" s="232" customFormat="1">
      <c r="A104" s="233" t="s">
        <v>1785</v>
      </c>
      <c r="B104" s="230">
        <v>96488</v>
      </c>
      <c r="C104" s="230">
        <v>84559</v>
      </c>
      <c r="D104" s="231">
        <f>B104/C104</f>
        <v>1.1411</v>
      </c>
    </row>
    <row r="105" spans="1:4" s="172" customFormat="1"/>
    <row r="106" spans="1:4" s="172" customFormat="1"/>
    <row r="107" spans="1:4" s="172" customFormat="1"/>
    <row r="108" spans="1:4" s="172" customFormat="1"/>
    <row r="109" spans="1:4" s="172" customFormat="1"/>
    <row r="110" spans="1:4" s="172" customFormat="1"/>
    <row r="111" spans="1:4" s="172" customFormat="1"/>
    <row r="112" spans="1:4" s="172" customFormat="1"/>
    <row r="113" s="172" customFormat="1"/>
    <row r="114" s="172" customFormat="1"/>
    <row r="115" s="172" customFormat="1"/>
    <row r="116" s="172" customFormat="1"/>
    <row r="117" s="172" customFormat="1"/>
    <row r="118" s="172" customFormat="1"/>
    <row r="119" s="172" customFormat="1"/>
    <row r="120" s="172" customFormat="1"/>
    <row r="121" s="172" customFormat="1"/>
    <row r="122" s="172" customFormat="1"/>
    <row r="123" s="172" customFormat="1"/>
    <row r="124" s="172" customFormat="1"/>
    <row r="125" s="172" customFormat="1"/>
    <row r="126" s="172" customFormat="1"/>
    <row r="127" s="172" customFormat="1"/>
    <row r="128" s="172" customFormat="1"/>
    <row r="129" s="172" customFormat="1"/>
    <row r="130" s="172" customFormat="1"/>
    <row r="131" s="172" customFormat="1"/>
    <row r="132" s="172" customFormat="1"/>
    <row r="133" s="172" customFormat="1"/>
    <row r="134" s="172" customFormat="1"/>
    <row r="135" s="172" customFormat="1"/>
    <row r="136" s="172" customFormat="1"/>
    <row r="137" s="172" customFormat="1"/>
    <row r="138" s="172" customFormat="1"/>
    <row r="139" s="172" customFormat="1"/>
    <row r="140" s="172" customFormat="1"/>
    <row r="141" s="172" customFormat="1"/>
    <row r="142" s="172" customFormat="1"/>
    <row r="143" s="172" customFormat="1"/>
    <row r="144" s="172" customFormat="1"/>
    <row r="145" s="172" customFormat="1"/>
    <row r="146" s="172" customFormat="1"/>
    <row r="147" s="172" customFormat="1"/>
    <row r="148" s="172" customFormat="1"/>
    <row r="149" s="172" customFormat="1"/>
    <row r="150" s="172" customFormat="1"/>
    <row r="151" s="172" customFormat="1"/>
    <row r="152" s="172" customFormat="1"/>
    <row r="153" s="172" customFormat="1"/>
    <row r="154" s="172" customFormat="1"/>
    <row r="155" s="172" customFormat="1"/>
    <row r="156" s="172" customFormat="1"/>
    <row r="157" s="172" customFormat="1"/>
    <row r="158" s="172" customFormat="1"/>
    <row r="159" s="172" customFormat="1"/>
    <row r="160" s="172" customFormat="1"/>
    <row r="161" s="172" customFormat="1"/>
    <row r="162" s="172" customFormat="1"/>
    <row r="163" s="172" customFormat="1"/>
    <row r="164" s="172" customFormat="1"/>
    <row r="165" s="172" customFormat="1"/>
    <row r="166" s="172" customFormat="1"/>
    <row r="167" s="172" customFormat="1"/>
    <row r="168" s="172" customFormat="1"/>
    <row r="169" s="172" customFormat="1"/>
    <row r="170" s="172" customFormat="1"/>
    <row r="171" s="172" customFormat="1"/>
    <row r="172" s="172" customFormat="1"/>
    <row r="173" s="172" customFormat="1"/>
    <row r="174" s="172" customFormat="1"/>
    <row r="175" s="172" customFormat="1"/>
    <row r="176" s="172" customFormat="1"/>
    <row r="177" s="172" customFormat="1"/>
    <row r="178" s="172" customFormat="1"/>
    <row r="179" s="172" customFormat="1"/>
    <row r="180" s="172" customFormat="1"/>
    <row r="181" s="172" customFormat="1"/>
    <row r="182" s="172" customFormat="1"/>
    <row r="183" s="172" customFormat="1"/>
    <row r="184" s="172" customFormat="1"/>
    <row r="185" s="172" customFormat="1"/>
    <row r="186" s="172" customFormat="1"/>
    <row r="187" s="172" customFormat="1"/>
    <row r="188" s="172" customFormat="1"/>
    <row r="189" s="172" customFormat="1"/>
    <row r="190" s="172" customFormat="1"/>
    <row r="191" s="172" customFormat="1"/>
    <row r="192" s="172" customFormat="1"/>
    <row r="193" s="172" customFormat="1"/>
    <row r="194" s="172" customFormat="1"/>
    <row r="195" s="172" customFormat="1"/>
    <row r="196" s="172" customFormat="1"/>
    <row r="197" s="172" customFormat="1"/>
    <row r="198" s="172" customFormat="1"/>
  </sheetData>
  <mergeCells count="2">
    <mergeCell ref="A2:B2"/>
    <mergeCell ref="A1:D1"/>
  </mergeCells>
  <phoneticPr fontId="89" type="noConversion"/>
  <printOptions horizontalCentered="1"/>
  <pageMargins left="0.70866141732283472" right="0.70866141732283472" top="0.55118110236220474" bottom="0.55118110236220474" header="0.31496062992125984" footer="0.31496062992125984"/>
  <pageSetup paperSize="9" scale="92" fitToHeight="0" orientation="portrait" r:id="rId1"/>
  <headerFooter>
    <oddFooter>&amp;C附表2-6</oddFooter>
  </headerFooter>
</worksheet>
</file>

<file path=xl/worksheets/sheet9.xml><?xml version="1.0" encoding="utf-8"?>
<worksheet xmlns="http://schemas.openxmlformats.org/spreadsheetml/2006/main" xmlns:r="http://schemas.openxmlformats.org/officeDocument/2006/relationships">
  <dimension ref="A1:I90"/>
  <sheetViews>
    <sheetView showZeros="0" topLeftCell="A41" workbookViewId="0">
      <selection activeCell="D72" sqref="D72"/>
    </sheetView>
  </sheetViews>
  <sheetFormatPr defaultRowHeight="14.25"/>
  <cols>
    <col min="1" max="1" width="41.375" customWidth="1"/>
  </cols>
  <sheetData>
    <row r="1" spans="1:9" ht="28.9" customHeight="1">
      <c r="A1" s="335" t="s">
        <v>1844</v>
      </c>
      <c r="B1" s="335"/>
      <c r="C1" s="335"/>
      <c r="D1" s="335"/>
      <c r="E1" s="335"/>
      <c r="F1" s="335"/>
      <c r="G1" s="335"/>
      <c r="H1" s="335"/>
      <c r="I1" s="335"/>
    </row>
    <row r="2" spans="1:9">
      <c r="A2" s="320"/>
      <c r="B2" s="321"/>
      <c r="C2" s="321"/>
      <c r="D2" s="321"/>
      <c r="E2" s="321"/>
      <c r="F2" s="321"/>
      <c r="G2" s="321"/>
      <c r="H2" s="321"/>
      <c r="I2" s="326" t="s">
        <v>1837</v>
      </c>
    </row>
    <row r="3" spans="1:9" ht="19.899999999999999" customHeight="1">
      <c r="A3" s="322" t="s">
        <v>32</v>
      </c>
      <c r="B3" s="24" t="s">
        <v>115</v>
      </c>
      <c r="C3" s="24" t="s">
        <v>1843</v>
      </c>
      <c r="D3" s="24" t="s">
        <v>1843</v>
      </c>
      <c r="E3" s="24" t="s">
        <v>1843</v>
      </c>
      <c r="F3" s="24" t="s">
        <v>1843</v>
      </c>
      <c r="G3" s="24" t="s">
        <v>1843</v>
      </c>
      <c r="H3" s="24" t="s">
        <v>1843</v>
      </c>
      <c r="I3" s="24" t="s">
        <v>1838</v>
      </c>
    </row>
    <row r="4" spans="1:9">
      <c r="A4" s="323" t="s">
        <v>1797</v>
      </c>
      <c r="B4" s="324"/>
      <c r="C4" s="324"/>
      <c r="D4" s="324"/>
      <c r="E4" s="324"/>
      <c r="F4" s="324"/>
      <c r="G4" s="324"/>
      <c r="H4" s="324"/>
      <c r="I4" s="324"/>
    </row>
    <row r="5" spans="1:9">
      <c r="A5" s="325" t="s">
        <v>1798</v>
      </c>
      <c r="B5" s="324"/>
      <c r="C5" s="324"/>
      <c r="D5" s="324"/>
      <c r="E5" s="324"/>
      <c r="F5" s="324"/>
      <c r="G5" s="324"/>
      <c r="H5" s="324"/>
      <c r="I5" s="324"/>
    </row>
    <row r="6" spans="1:9">
      <c r="A6" s="325" t="s">
        <v>1799</v>
      </c>
      <c r="B6" s="324"/>
      <c r="C6" s="324"/>
      <c r="D6" s="324"/>
      <c r="E6" s="324"/>
      <c r="F6" s="324"/>
      <c r="G6" s="324"/>
      <c r="H6" s="324"/>
      <c r="I6" s="324"/>
    </row>
    <row r="7" spans="1:9">
      <c r="A7" s="325" t="s">
        <v>1800</v>
      </c>
      <c r="B7" s="324"/>
      <c r="C7" s="324"/>
      <c r="D7" s="324"/>
      <c r="E7" s="324"/>
      <c r="F7" s="324"/>
      <c r="G7" s="324"/>
      <c r="H7" s="324"/>
      <c r="I7" s="324"/>
    </row>
    <row r="8" spans="1:9">
      <c r="A8" s="323" t="s">
        <v>1801</v>
      </c>
      <c r="B8" s="324"/>
      <c r="C8" s="324"/>
      <c r="D8" s="324"/>
      <c r="E8" s="324"/>
      <c r="F8" s="324"/>
      <c r="G8" s="324"/>
      <c r="H8" s="324"/>
      <c r="I8" s="324"/>
    </row>
    <row r="9" spans="1:9">
      <c r="A9" s="325" t="s">
        <v>1802</v>
      </c>
      <c r="B9" s="324"/>
      <c r="C9" s="324"/>
      <c r="D9" s="324"/>
      <c r="E9" s="324"/>
      <c r="F9" s="324"/>
      <c r="G9" s="324"/>
      <c r="H9" s="324"/>
      <c r="I9" s="324"/>
    </row>
    <row r="10" spans="1:9">
      <c r="A10" s="325" t="s">
        <v>1803</v>
      </c>
      <c r="B10" s="324"/>
      <c r="C10" s="324"/>
      <c r="D10" s="324"/>
      <c r="E10" s="324"/>
      <c r="F10" s="324"/>
      <c r="G10" s="324"/>
      <c r="H10" s="324"/>
      <c r="I10" s="324"/>
    </row>
    <row r="11" spans="1:9">
      <c r="A11" s="325" t="s">
        <v>1804</v>
      </c>
      <c r="B11" s="324"/>
      <c r="C11" s="324"/>
      <c r="D11" s="324"/>
      <c r="E11" s="324"/>
      <c r="F11" s="324"/>
      <c r="G11" s="324"/>
      <c r="H11" s="324"/>
      <c r="I11" s="324"/>
    </row>
    <row r="12" spans="1:9">
      <c r="A12" s="325" t="s">
        <v>1805</v>
      </c>
      <c r="B12" s="324"/>
      <c r="C12" s="324"/>
      <c r="D12" s="324"/>
      <c r="E12" s="324"/>
      <c r="F12" s="324"/>
      <c r="G12" s="324"/>
      <c r="H12" s="324"/>
      <c r="I12" s="324"/>
    </row>
    <row r="13" spans="1:9">
      <c r="A13" s="325" t="s">
        <v>1806</v>
      </c>
      <c r="B13" s="324"/>
      <c r="C13" s="324"/>
      <c r="D13" s="324"/>
      <c r="E13" s="324"/>
      <c r="F13" s="324"/>
      <c r="G13" s="324"/>
      <c r="H13" s="324"/>
      <c r="I13" s="324"/>
    </row>
    <row r="14" spans="1:9">
      <c r="A14" s="325" t="s">
        <v>1807</v>
      </c>
      <c r="B14" s="324"/>
      <c r="C14" s="324"/>
      <c r="D14" s="324"/>
      <c r="E14" s="324"/>
      <c r="F14" s="324"/>
      <c r="G14" s="324"/>
      <c r="H14" s="324"/>
      <c r="I14" s="324"/>
    </row>
    <row r="15" spans="1:9">
      <c r="A15" s="325" t="s">
        <v>1808</v>
      </c>
      <c r="B15" s="324"/>
      <c r="C15" s="324"/>
      <c r="D15" s="324"/>
      <c r="E15" s="324"/>
      <c r="F15" s="324"/>
      <c r="G15" s="324"/>
      <c r="H15" s="324"/>
      <c r="I15" s="324"/>
    </row>
    <row r="16" spans="1:9">
      <c r="A16" s="325" t="s">
        <v>1809</v>
      </c>
      <c r="B16" s="324"/>
      <c r="C16" s="324"/>
      <c r="D16" s="324"/>
      <c r="E16" s="324"/>
      <c r="F16" s="324"/>
      <c r="G16" s="324"/>
      <c r="H16" s="324"/>
      <c r="I16" s="324"/>
    </row>
    <row r="17" spans="1:9">
      <c r="A17" s="325" t="s">
        <v>1810</v>
      </c>
      <c r="B17" s="324"/>
      <c r="C17" s="324"/>
      <c r="D17" s="324"/>
      <c r="E17" s="324"/>
      <c r="F17" s="324"/>
      <c r="G17" s="324"/>
      <c r="H17" s="324"/>
      <c r="I17" s="324"/>
    </row>
    <row r="18" spans="1:9">
      <c r="A18" s="325" t="s">
        <v>1811</v>
      </c>
      <c r="B18" s="324"/>
      <c r="C18" s="324"/>
      <c r="D18" s="324"/>
      <c r="E18" s="324"/>
      <c r="F18" s="324"/>
      <c r="G18" s="324"/>
      <c r="H18" s="324"/>
      <c r="I18" s="324"/>
    </row>
    <row r="19" spans="1:9">
      <c r="A19" s="325" t="s">
        <v>1812</v>
      </c>
      <c r="B19" s="324"/>
      <c r="C19" s="324"/>
      <c r="D19" s="324"/>
      <c r="E19" s="324"/>
      <c r="F19" s="324"/>
      <c r="G19" s="324"/>
      <c r="H19" s="324"/>
      <c r="I19" s="324"/>
    </row>
    <row r="20" spans="1:9">
      <c r="A20" s="325" t="s">
        <v>1813</v>
      </c>
      <c r="B20" s="324"/>
      <c r="C20" s="324"/>
      <c r="D20" s="324"/>
      <c r="E20" s="324"/>
      <c r="F20" s="324"/>
      <c r="G20" s="324"/>
      <c r="H20" s="324"/>
      <c r="I20" s="324"/>
    </row>
    <row r="21" spans="1:9">
      <c r="A21" s="325" t="s">
        <v>1814</v>
      </c>
      <c r="B21" s="324"/>
      <c r="C21" s="324"/>
      <c r="D21" s="324"/>
      <c r="E21" s="324"/>
      <c r="F21" s="324"/>
      <c r="G21" s="324"/>
      <c r="H21" s="324"/>
      <c r="I21" s="324"/>
    </row>
    <row r="22" spans="1:9">
      <c r="A22" s="325" t="s">
        <v>1815</v>
      </c>
      <c r="B22" s="324"/>
      <c r="C22" s="324"/>
      <c r="D22" s="324"/>
      <c r="E22" s="324"/>
      <c r="F22" s="324"/>
      <c r="G22" s="324"/>
      <c r="H22" s="324"/>
      <c r="I22" s="324"/>
    </row>
    <row r="23" spans="1:9">
      <c r="A23" s="325" t="s">
        <v>1816</v>
      </c>
      <c r="B23" s="324"/>
      <c r="C23" s="324"/>
      <c r="D23" s="324"/>
      <c r="E23" s="324"/>
      <c r="F23" s="324"/>
      <c r="G23" s="324"/>
      <c r="H23" s="324"/>
      <c r="I23" s="324"/>
    </row>
    <row r="24" spans="1:9">
      <c r="A24" s="325" t="s">
        <v>1839</v>
      </c>
      <c r="B24" s="324"/>
      <c r="C24" s="324"/>
      <c r="D24" s="324"/>
      <c r="E24" s="324"/>
      <c r="F24" s="324"/>
      <c r="G24" s="324"/>
      <c r="H24" s="324"/>
      <c r="I24" s="324"/>
    </row>
    <row r="25" spans="1:9">
      <c r="A25" s="323" t="s">
        <v>1817</v>
      </c>
      <c r="B25" s="324"/>
      <c r="C25" s="324"/>
      <c r="D25" s="324"/>
      <c r="E25" s="324"/>
      <c r="F25" s="324"/>
      <c r="G25" s="324"/>
      <c r="H25" s="324"/>
      <c r="I25" s="324"/>
    </row>
    <row r="26" spans="1:9">
      <c r="A26" s="325" t="s">
        <v>1818</v>
      </c>
      <c r="B26" s="324"/>
      <c r="C26" s="324"/>
      <c r="D26" s="324"/>
      <c r="E26" s="324"/>
      <c r="F26" s="324"/>
      <c r="G26" s="324"/>
      <c r="H26" s="324"/>
      <c r="I26" s="324"/>
    </row>
    <row r="27" spans="1:9">
      <c r="A27" s="325" t="s">
        <v>1840</v>
      </c>
      <c r="B27" s="324"/>
      <c r="C27" s="324"/>
      <c r="D27" s="324"/>
      <c r="E27" s="324"/>
      <c r="F27" s="324"/>
      <c r="G27" s="324"/>
      <c r="H27" s="324"/>
      <c r="I27" s="324"/>
    </row>
    <row r="28" spans="1:9">
      <c r="A28" s="325" t="s">
        <v>1819</v>
      </c>
      <c r="B28" s="324"/>
      <c r="C28" s="324"/>
      <c r="D28" s="324"/>
      <c r="E28" s="324"/>
      <c r="F28" s="324"/>
      <c r="G28" s="324"/>
      <c r="H28" s="324"/>
      <c r="I28" s="324"/>
    </row>
    <row r="29" spans="1:9">
      <c r="A29" s="325" t="s">
        <v>1840</v>
      </c>
      <c r="B29" s="324"/>
      <c r="C29" s="324"/>
      <c r="D29" s="324"/>
      <c r="E29" s="324"/>
      <c r="F29" s="324"/>
      <c r="G29" s="324"/>
      <c r="H29" s="324"/>
      <c r="I29" s="324"/>
    </row>
    <row r="30" spans="1:9">
      <c r="A30" s="325" t="s">
        <v>1820</v>
      </c>
      <c r="B30" s="324"/>
      <c r="C30" s="324"/>
      <c r="D30" s="324"/>
      <c r="E30" s="324"/>
      <c r="F30" s="324"/>
      <c r="G30" s="324"/>
      <c r="H30" s="324"/>
      <c r="I30" s="324"/>
    </row>
    <row r="31" spans="1:9">
      <c r="A31" s="325" t="s">
        <v>1840</v>
      </c>
      <c r="B31" s="324"/>
      <c r="C31" s="324"/>
      <c r="D31" s="324"/>
      <c r="E31" s="324"/>
      <c r="F31" s="324"/>
      <c r="G31" s="324"/>
      <c r="H31" s="324"/>
      <c r="I31" s="324"/>
    </row>
    <row r="32" spans="1:9">
      <c r="A32" s="325" t="s">
        <v>1841</v>
      </c>
      <c r="B32" s="324"/>
      <c r="C32" s="324"/>
      <c r="D32" s="324"/>
      <c r="E32" s="324"/>
      <c r="F32" s="324"/>
      <c r="G32" s="324"/>
      <c r="H32" s="324"/>
      <c r="I32" s="324"/>
    </row>
    <row r="33" spans="1:9">
      <c r="A33" s="325" t="s">
        <v>1840</v>
      </c>
      <c r="B33" s="324"/>
      <c r="C33" s="324"/>
      <c r="D33" s="324"/>
      <c r="E33" s="324"/>
      <c r="F33" s="324"/>
      <c r="G33" s="324"/>
      <c r="H33" s="324"/>
      <c r="I33" s="324"/>
    </row>
    <row r="34" spans="1:9">
      <c r="A34" s="325" t="s">
        <v>1821</v>
      </c>
      <c r="B34" s="324"/>
      <c r="C34" s="324"/>
      <c r="D34" s="324"/>
      <c r="E34" s="324"/>
      <c r="F34" s="324"/>
      <c r="G34" s="324"/>
      <c r="H34" s="324"/>
      <c r="I34" s="324"/>
    </row>
    <row r="35" spans="1:9">
      <c r="A35" s="325" t="s">
        <v>1840</v>
      </c>
      <c r="B35" s="324"/>
      <c r="C35" s="324"/>
      <c r="D35" s="324"/>
      <c r="E35" s="324"/>
      <c r="F35" s="324"/>
      <c r="G35" s="324"/>
      <c r="H35" s="324"/>
      <c r="I35" s="324"/>
    </row>
    <row r="36" spans="1:9">
      <c r="A36" s="325" t="s">
        <v>1822</v>
      </c>
      <c r="B36" s="324"/>
      <c r="C36" s="324"/>
      <c r="D36" s="324"/>
      <c r="E36" s="324"/>
      <c r="F36" s="324"/>
      <c r="G36" s="324"/>
      <c r="H36" s="324"/>
      <c r="I36" s="324"/>
    </row>
    <row r="37" spans="1:9">
      <c r="A37" s="325" t="s">
        <v>1840</v>
      </c>
      <c r="B37" s="324"/>
      <c r="C37" s="324"/>
      <c r="D37" s="324"/>
      <c r="E37" s="324"/>
      <c r="F37" s="324"/>
      <c r="G37" s="324"/>
      <c r="H37" s="324"/>
      <c r="I37" s="324"/>
    </row>
    <row r="38" spans="1:9">
      <c r="A38" s="325" t="s">
        <v>1823</v>
      </c>
      <c r="B38" s="324"/>
      <c r="C38" s="324"/>
      <c r="D38" s="324"/>
      <c r="E38" s="324"/>
      <c r="F38" s="324"/>
      <c r="G38" s="324"/>
      <c r="H38" s="324"/>
      <c r="I38" s="324"/>
    </row>
    <row r="39" spans="1:9">
      <c r="A39" s="325" t="s">
        <v>1840</v>
      </c>
      <c r="B39" s="324"/>
      <c r="C39" s="324"/>
      <c r="D39" s="324"/>
      <c r="E39" s="324"/>
      <c r="F39" s="324"/>
      <c r="G39" s="324"/>
      <c r="H39" s="324"/>
      <c r="I39" s="324"/>
    </row>
    <row r="40" spans="1:9">
      <c r="A40" s="325" t="s">
        <v>1824</v>
      </c>
      <c r="B40" s="324"/>
      <c r="C40" s="324"/>
      <c r="D40" s="324"/>
      <c r="E40" s="324"/>
      <c r="F40" s="324"/>
      <c r="G40" s="324"/>
      <c r="H40" s="324"/>
      <c r="I40" s="324"/>
    </row>
    <row r="41" spans="1:9">
      <c r="A41" s="325" t="s">
        <v>1840</v>
      </c>
      <c r="B41" s="324"/>
      <c r="C41" s="324"/>
      <c r="D41" s="324"/>
      <c r="E41" s="324"/>
      <c r="F41" s="324"/>
      <c r="G41" s="324"/>
      <c r="H41" s="324"/>
      <c r="I41" s="324"/>
    </row>
    <row r="42" spans="1:9">
      <c r="A42" s="325" t="s">
        <v>1825</v>
      </c>
      <c r="B42" s="324"/>
      <c r="C42" s="324"/>
      <c r="D42" s="324"/>
      <c r="E42" s="324"/>
      <c r="F42" s="324"/>
      <c r="G42" s="324"/>
      <c r="H42" s="324"/>
      <c r="I42" s="324"/>
    </row>
    <row r="43" spans="1:9">
      <c r="A43" s="325" t="s">
        <v>1840</v>
      </c>
      <c r="B43" s="324"/>
      <c r="C43" s="324"/>
      <c r="D43" s="324"/>
      <c r="E43" s="324"/>
      <c r="F43" s="324"/>
      <c r="G43" s="324"/>
      <c r="H43" s="324"/>
      <c r="I43" s="324"/>
    </row>
    <row r="44" spans="1:9">
      <c r="A44" s="325" t="s">
        <v>1826</v>
      </c>
      <c r="B44" s="324"/>
      <c r="C44" s="324"/>
      <c r="D44" s="324"/>
      <c r="E44" s="324"/>
      <c r="F44" s="324"/>
      <c r="G44" s="324"/>
      <c r="H44" s="324"/>
      <c r="I44" s="324"/>
    </row>
    <row r="45" spans="1:9">
      <c r="A45" s="325" t="s">
        <v>1840</v>
      </c>
      <c r="B45" s="324"/>
      <c r="C45" s="324"/>
      <c r="D45" s="324"/>
      <c r="E45" s="324"/>
      <c r="F45" s="324"/>
      <c r="G45" s="324"/>
      <c r="H45" s="324"/>
      <c r="I45" s="324"/>
    </row>
    <row r="46" spans="1:9">
      <c r="A46" s="325" t="s">
        <v>1827</v>
      </c>
      <c r="B46" s="324"/>
      <c r="C46" s="324"/>
      <c r="D46" s="324"/>
      <c r="E46" s="324"/>
      <c r="F46" s="324"/>
      <c r="G46" s="324"/>
      <c r="H46" s="324"/>
      <c r="I46" s="324"/>
    </row>
    <row r="47" spans="1:9">
      <c r="A47" s="325" t="s">
        <v>1828</v>
      </c>
      <c r="B47" s="324"/>
      <c r="C47" s="324"/>
      <c r="D47" s="324"/>
      <c r="E47" s="324"/>
      <c r="F47" s="324"/>
      <c r="G47" s="324"/>
      <c r="H47" s="324"/>
      <c r="I47" s="324"/>
    </row>
    <row r="48" spans="1:9">
      <c r="A48" s="325" t="s">
        <v>1829</v>
      </c>
      <c r="B48" s="324"/>
      <c r="C48" s="324"/>
      <c r="D48" s="324"/>
      <c r="E48" s="324"/>
      <c r="F48" s="324"/>
      <c r="G48" s="324"/>
      <c r="H48" s="324"/>
      <c r="I48" s="324"/>
    </row>
    <row r="49" spans="1:9">
      <c r="A49" s="325" t="s">
        <v>1828</v>
      </c>
      <c r="B49" s="324"/>
      <c r="C49" s="324"/>
      <c r="D49" s="324"/>
      <c r="E49" s="324"/>
      <c r="F49" s="324"/>
      <c r="G49" s="324"/>
      <c r="H49" s="324"/>
      <c r="I49" s="324"/>
    </row>
    <row r="50" spans="1:9">
      <c r="A50" s="325" t="s">
        <v>1830</v>
      </c>
      <c r="B50" s="324"/>
      <c r="C50" s="324"/>
      <c r="D50" s="324"/>
      <c r="E50" s="324"/>
      <c r="F50" s="324"/>
      <c r="G50" s="324"/>
      <c r="H50" s="324"/>
      <c r="I50" s="324"/>
    </row>
    <row r="51" spans="1:9">
      <c r="A51" s="325" t="s">
        <v>1828</v>
      </c>
      <c r="B51" s="324"/>
      <c r="C51" s="324"/>
      <c r="D51" s="324"/>
      <c r="E51" s="324"/>
      <c r="F51" s="324"/>
      <c r="G51" s="324"/>
      <c r="H51" s="324"/>
      <c r="I51" s="324"/>
    </row>
    <row r="52" spans="1:9">
      <c r="A52" s="325" t="s">
        <v>1831</v>
      </c>
      <c r="B52" s="324"/>
      <c r="C52" s="324"/>
      <c r="D52" s="324"/>
      <c r="E52" s="324"/>
      <c r="F52" s="324"/>
      <c r="G52" s="324"/>
      <c r="H52" s="324"/>
      <c r="I52" s="324"/>
    </row>
    <row r="53" spans="1:9">
      <c r="A53" s="325" t="s">
        <v>1828</v>
      </c>
      <c r="B53" s="324"/>
      <c r="C53" s="324"/>
      <c r="D53" s="324"/>
      <c r="E53" s="324"/>
      <c r="F53" s="324"/>
      <c r="G53" s="324"/>
      <c r="H53" s="324"/>
      <c r="I53" s="324"/>
    </row>
    <row r="54" spans="1:9">
      <c r="A54" s="325" t="s">
        <v>1832</v>
      </c>
      <c r="B54" s="324"/>
      <c r="C54" s="324"/>
      <c r="D54" s="324"/>
      <c r="E54" s="324"/>
      <c r="F54" s="324"/>
      <c r="G54" s="324"/>
      <c r="H54" s="324"/>
      <c r="I54" s="324"/>
    </row>
    <row r="55" spans="1:9">
      <c r="A55" s="325" t="s">
        <v>1828</v>
      </c>
      <c r="B55" s="324"/>
      <c r="C55" s="324"/>
      <c r="D55" s="324"/>
      <c r="E55" s="324"/>
      <c r="F55" s="324"/>
      <c r="G55" s="324"/>
      <c r="H55" s="324"/>
      <c r="I55" s="324"/>
    </row>
    <row r="56" spans="1:9">
      <c r="A56" s="325" t="s">
        <v>1833</v>
      </c>
      <c r="B56" s="324"/>
      <c r="C56" s="324"/>
      <c r="D56" s="324"/>
      <c r="E56" s="324"/>
      <c r="F56" s="324"/>
      <c r="G56" s="324"/>
      <c r="H56" s="324"/>
      <c r="I56" s="324"/>
    </row>
    <row r="57" spans="1:9">
      <c r="A57" s="325" t="s">
        <v>1828</v>
      </c>
      <c r="B57" s="324"/>
      <c r="C57" s="324"/>
      <c r="D57" s="324"/>
      <c r="E57" s="324"/>
      <c r="F57" s="324"/>
      <c r="G57" s="324"/>
      <c r="H57" s="324"/>
      <c r="I57" s="324"/>
    </row>
    <row r="58" spans="1:9">
      <c r="A58" s="325" t="s">
        <v>1834</v>
      </c>
      <c r="B58" s="324"/>
      <c r="C58" s="324"/>
      <c r="D58" s="324"/>
      <c r="E58" s="324"/>
      <c r="F58" s="324"/>
      <c r="G58" s="324"/>
      <c r="H58" s="324"/>
      <c r="I58" s="324"/>
    </row>
    <row r="59" spans="1:9">
      <c r="A59" s="325" t="s">
        <v>1828</v>
      </c>
      <c r="B59" s="324"/>
      <c r="C59" s="324"/>
      <c r="D59" s="324"/>
      <c r="E59" s="324"/>
      <c r="F59" s="324"/>
      <c r="G59" s="324"/>
      <c r="H59" s="324"/>
      <c r="I59" s="324"/>
    </row>
    <row r="60" spans="1:9">
      <c r="A60" s="325" t="s">
        <v>1835</v>
      </c>
      <c r="B60" s="324"/>
      <c r="C60" s="324"/>
      <c r="D60" s="324"/>
      <c r="E60" s="324"/>
      <c r="F60" s="324"/>
      <c r="G60" s="324"/>
      <c r="H60" s="324"/>
      <c r="I60" s="324"/>
    </row>
    <row r="61" spans="1:9">
      <c r="A61" s="325" t="s">
        <v>1828</v>
      </c>
      <c r="B61" s="324"/>
      <c r="C61" s="324"/>
      <c r="D61" s="324"/>
      <c r="E61" s="324"/>
      <c r="F61" s="324"/>
      <c r="G61" s="324"/>
      <c r="H61" s="324"/>
      <c r="I61" s="324"/>
    </row>
    <row r="62" spans="1:9">
      <c r="A62" s="325" t="s">
        <v>1836</v>
      </c>
      <c r="B62" s="324"/>
      <c r="C62" s="324"/>
      <c r="D62" s="324"/>
      <c r="E62" s="324"/>
      <c r="F62" s="324"/>
      <c r="G62" s="324"/>
      <c r="H62" s="324"/>
      <c r="I62" s="324"/>
    </row>
    <row r="63" spans="1:9">
      <c r="A63" s="46" t="s">
        <v>1842</v>
      </c>
      <c r="B63" s="46"/>
      <c r="C63" s="46"/>
      <c r="D63" s="46"/>
      <c r="E63" s="46"/>
      <c r="F63" s="46"/>
      <c r="G63" s="46"/>
      <c r="H63" s="46"/>
      <c r="I63" s="46"/>
    </row>
    <row r="65" spans="1:9" s="327" customFormat="1" ht="57" customHeight="1">
      <c r="A65" s="336" t="s">
        <v>1796</v>
      </c>
      <c r="B65" s="336"/>
      <c r="C65" s="336"/>
      <c r="D65" s="336"/>
      <c r="E65" s="336"/>
      <c r="F65" s="336"/>
      <c r="G65" s="336"/>
      <c r="H65" s="336"/>
      <c r="I65" s="336"/>
    </row>
    <row r="90" ht="57" customHeight="1"/>
  </sheetData>
  <mergeCells count="2">
    <mergeCell ref="A1:I1"/>
    <mergeCell ref="A65:I65"/>
  </mergeCells>
  <phoneticPr fontId="89" type="noConversion"/>
  <printOptions horizontalCentered="1"/>
  <pageMargins left="0.70866141732283472" right="0.70866141732283472" top="0.74803149606299213" bottom="0.55118110236220474" header="0.31496062992125984" footer="0.31496062992125984"/>
  <pageSetup paperSize="9" orientation="landscape" r:id="rId1"/>
  <headerFooter>
    <oddFooter>&amp;C附表2-7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27</vt:i4>
      </vt:variant>
      <vt:variant>
        <vt:lpstr>命名范围</vt:lpstr>
      </vt:variant>
      <vt:variant>
        <vt:i4>20</vt:i4>
      </vt:variant>
    </vt:vector>
  </HeadingPairs>
  <TitlesOfParts>
    <vt:vector size="47" baseType="lpstr">
      <vt:lpstr>封面</vt:lpstr>
      <vt:lpstr>目录</vt:lpstr>
      <vt:lpstr>2016年度一般公共预算收入决算表</vt:lpstr>
      <vt:lpstr>2016年度一般公共预算支出决算表</vt:lpstr>
      <vt:lpstr>2016年度一般公共预算本级收入决算表</vt:lpstr>
      <vt:lpstr>2016年度一般公共预算本级支出决算表</vt:lpstr>
      <vt:lpstr>2016年度一般公共预算支出决算经济分类情况表</vt:lpstr>
      <vt:lpstr>2016年度一般公共预算基本支出决算经济分类情况表</vt:lpstr>
      <vt:lpstr>2016年度县本级对乡镇税收返还和转移支付决算表</vt:lpstr>
      <vt:lpstr>2016年度县本级“三公”经费公共财政拨款支出情况表</vt:lpstr>
      <vt:lpstr>2016年度政府性基金收入决算表</vt:lpstr>
      <vt:lpstr>2016年度政府性基金支出决算表</vt:lpstr>
      <vt:lpstr>2016年度政府性基金本级收入决算表</vt:lpstr>
      <vt:lpstr>2016年度政府性基金本级支出决算表</vt:lpstr>
      <vt:lpstr>2016年度县本级政府性基金对乡镇转移支付决算表</vt:lpstr>
      <vt:lpstr>2016年度国有资本经营收入决算表</vt:lpstr>
      <vt:lpstr>2016年度国有资本经营支出决算表</vt:lpstr>
      <vt:lpstr>2016年度本级国有资本经营收入决算表</vt:lpstr>
      <vt:lpstr>2016年度本级国有资本经营支出决算表</vt:lpstr>
      <vt:lpstr>2016年度社会保险基金决算收入表</vt:lpstr>
      <vt:lpstr>2016年度社会保险基金决算支出表</vt:lpstr>
      <vt:lpstr>2016年度本级社会保险基金决算收入表</vt:lpstr>
      <vt:lpstr>2016年度本级社会保险基金决算支出表</vt:lpstr>
      <vt:lpstr>2016年宁化县政府一般债务余额和限额情况表</vt:lpstr>
      <vt:lpstr>2016年宁化县本级政府一般债务余额和限额情况表  </vt:lpstr>
      <vt:lpstr>2016年宁化县政府专项债务余额和限额情况表  </vt:lpstr>
      <vt:lpstr>2016年宁化县本级政府专项债务余额和限额情况表</vt:lpstr>
      <vt:lpstr>'2016年度本级国有资本经营收入决算表'!Print_Titles</vt:lpstr>
      <vt:lpstr>'2016年度本级国有资本经营支出决算表'!Print_Titles</vt:lpstr>
      <vt:lpstr>'2016年度本级社会保险基金决算收入表'!Print_Titles</vt:lpstr>
      <vt:lpstr>'2016年度本级社会保险基金决算支出表'!Print_Titles</vt:lpstr>
      <vt:lpstr>'2016年度国有资本经营收入决算表'!Print_Titles</vt:lpstr>
      <vt:lpstr>'2016年度国有资本经营支出决算表'!Print_Titles</vt:lpstr>
      <vt:lpstr>'2016年度社会保险基金决算收入表'!Print_Titles</vt:lpstr>
      <vt:lpstr>'2016年度社会保险基金决算支出表'!Print_Titles</vt:lpstr>
      <vt:lpstr>'2016年度县本级对乡镇税收返还和转移支付决算表'!Print_Titles</vt:lpstr>
      <vt:lpstr>'2016年度县本级政府性基金对乡镇转移支付决算表'!Print_Titles</vt:lpstr>
      <vt:lpstr>'2016年度一般公共预算本级收入决算表'!Print_Titles</vt:lpstr>
      <vt:lpstr>'2016年度一般公共预算本级支出决算表'!Print_Titles</vt:lpstr>
      <vt:lpstr>'2016年度一般公共预算基本支出决算经济分类情况表'!Print_Titles</vt:lpstr>
      <vt:lpstr>'2016年度一般公共预算收入决算表'!Print_Titles</vt:lpstr>
      <vt:lpstr>'2016年度一般公共预算支出决算表'!Print_Titles</vt:lpstr>
      <vt:lpstr>'2016年度一般公共预算支出决算经济分类情况表'!Print_Titles</vt:lpstr>
      <vt:lpstr>'2016年度政府性基金本级收入决算表'!Print_Titles</vt:lpstr>
      <vt:lpstr>'2016年度政府性基金本级支出决算表'!Print_Titles</vt:lpstr>
      <vt:lpstr>'2016年度政府性基金收入决算表'!Print_Titles</vt:lpstr>
      <vt:lpstr>'2016年度政府性基金支出决算表'!Print_Titles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null</cp:lastModifiedBy>
  <cp:lastPrinted>2017-10-20T03:28:16Z</cp:lastPrinted>
  <dcterms:created xsi:type="dcterms:W3CDTF">2008-01-10T09:59:00Z</dcterms:created>
  <dcterms:modified xsi:type="dcterms:W3CDTF">2017-10-20T03:31:08Z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2052-9.1.0.4636</vt:lpwstr>
  </property>
</Properties>
</file>